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Kanzlei\6 Personalverrechnung\Formulare-Vorlage\"/>
    </mc:Choice>
  </mc:AlternateContent>
  <xr:revisionPtr revIDLastSave="0" documentId="8_{23BBA1BD-6250-4D36-824B-80DAE9AD0D46}" xr6:coauthVersionLast="47" xr6:coauthVersionMax="47" xr10:uidLastSave="{00000000-0000-0000-0000-000000000000}"/>
  <bookViews>
    <workbookView xWindow="28680" yWindow="-120" windowWidth="29040" windowHeight="15840" tabRatio="669"/>
  </bookViews>
  <sheets>
    <sheet name="Stamminfo" sheetId="4" r:id="rId1"/>
    <sheet name="Jänner" sheetId="1" r:id="rId2"/>
    <sheet name="Februar" sheetId="5" r:id="rId3"/>
    <sheet name="März" sheetId="6" r:id="rId4"/>
    <sheet name="April" sheetId="7" r:id="rId5"/>
    <sheet name="Mai" sheetId="8" r:id="rId6"/>
    <sheet name="Juni" sheetId="9" r:id="rId7"/>
    <sheet name="Juli" sheetId="10" r:id="rId8"/>
    <sheet name="August" sheetId="11" r:id="rId9"/>
    <sheet name="September" sheetId="12" r:id="rId10"/>
    <sheet name="Oktober" sheetId="13" r:id="rId11"/>
    <sheet name="November" sheetId="14" r:id="rId12"/>
    <sheet name="Dezember" sheetId="15" r:id="rId13"/>
  </sheets>
  <definedNames>
    <definedName name="Beginndatum_1" localSheetId="4">April!$F$6</definedName>
    <definedName name="Beginndatum_1" localSheetId="8">August!$F$6</definedName>
    <definedName name="Beginndatum_1" localSheetId="12">Dezember!$F$6</definedName>
    <definedName name="Beginndatum_1" localSheetId="2">Februar!$F$6</definedName>
    <definedName name="Beginndatum_1" localSheetId="7">Juli!$F$6</definedName>
    <definedName name="Beginndatum_1" localSheetId="6">Juni!$F$6</definedName>
    <definedName name="Beginndatum_1" localSheetId="5">Mai!$F$6</definedName>
    <definedName name="Beginndatum_1" localSheetId="3">März!$F$6</definedName>
    <definedName name="Beginndatum_1" localSheetId="11">November!$F$6</definedName>
    <definedName name="Beginndatum_1" localSheetId="10">Oktober!$F$6</definedName>
    <definedName name="Beginndatum_1" localSheetId="9">September!$F$6</definedName>
    <definedName name="Beginndatum_1">Jänner!$F$6</definedName>
    <definedName name="_xlnm.Print_Area" localSheetId="4">April!$B$1:$N$56</definedName>
    <definedName name="_xlnm.Print_Area" localSheetId="8">August!$B$1:$N$56</definedName>
    <definedName name="_xlnm.Print_Area" localSheetId="12">Dezember!$B$1:$N$56</definedName>
    <definedName name="_xlnm.Print_Area" localSheetId="2">Februar!$B$1:$N$56</definedName>
    <definedName name="_xlnm.Print_Area" localSheetId="1">Jänner!$B$1:$N$56</definedName>
    <definedName name="_xlnm.Print_Area" localSheetId="7">Juli!$B$1:$N$56</definedName>
    <definedName name="_xlnm.Print_Area" localSheetId="6">Juni!$B$1:$N$56</definedName>
    <definedName name="_xlnm.Print_Area" localSheetId="5">Mai!$B$1:$N$56</definedName>
    <definedName name="_xlnm.Print_Area" localSheetId="3">März!$B$1:$N$56</definedName>
    <definedName name="_xlnm.Print_Area" localSheetId="11">November!$B$1:$N$56</definedName>
    <definedName name="_xlnm.Print_Area" localSheetId="10">Oktober!$B$1:$N$56</definedName>
    <definedName name="_xlnm.Print_Area" localSheetId="9">September!$B$1:$N$56</definedName>
    <definedName name="_xlnm.Print_Area" localSheetId="0">Stamminfo!$B$1:$H$8</definedName>
    <definedName name="Jahr">Stamminfo!$C$5</definedName>
    <definedName name="JAN_BEGINN">#REF!</definedName>
    <definedName name="JAN_ENDE">#REF!</definedName>
    <definedName name="Logo" localSheetId="4">April!$C$52</definedName>
    <definedName name="Logo" localSheetId="8">August!$C$52</definedName>
    <definedName name="Logo" localSheetId="12">Dezember!$C$52</definedName>
    <definedName name="Logo" localSheetId="2">Februar!$C$52</definedName>
    <definedName name="Logo" localSheetId="7">Juli!$C$52</definedName>
    <definedName name="Logo" localSheetId="6">Juni!$C$52</definedName>
    <definedName name="Logo" localSheetId="5">Mai!$C$52</definedName>
    <definedName name="Logo" localSheetId="3">März!$C$52</definedName>
    <definedName name="Logo" localSheetId="11">November!$C$52</definedName>
    <definedName name="Logo" localSheetId="10">Oktober!$C$52</definedName>
    <definedName name="Logo" localSheetId="9">September!$C$52</definedName>
    <definedName name="Logo" localSheetId="0">Stamminfo!$B$8</definedName>
    <definedName name="Logo">Jänner!$C$52</definedName>
    <definedName name="Name">Stamminfo!$C$4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9" i="15" l="1"/>
  <c r="N49" i="14"/>
  <c r="N49" i="13"/>
  <c r="N49" i="12"/>
  <c r="N49" i="11"/>
  <c r="N49" i="10"/>
  <c r="N49" i="9"/>
  <c r="N49" i="8"/>
  <c r="N49" i="7"/>
  <c r="N49" i="6"/>
  <c r="N49" i="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18" i="15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18" i="14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18" i="13"/>
  <c r="I49" i="13"/>
  <c r="I12" i="13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18" i="12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18" i="11"/>
  <c r="I49" i="11"/>
  <c r="I12" i="11"/>
  <c r="I19" i="10"/>
  <c r="I20" i="10"/>
  <c r="I21" i="10"/>
  <c r="I22" i="10"/>
  <c r="I23" i="10"/>
  <c r="I24" i="10"/>
  <c r="I49" i="10"/>
  <c r="I12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18" i="10"/>
  <c r="I19" i="9"/>
  <c r="I20" i="9"/>
  <c r="I21" i="9"/>
  <c r="I22" i="9"/>
  <c r="I23" i="9"/>
  <c r="I24" i="9"/>
  <c r="I49" i="9"/>
  <c r="I12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18" i="9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18" i="8"/>
  <c r="I19" i="7"/>
  <c r="I20" i="7"/>
  <c r="I21" i="7"/>
  <c r="I22" i="7"/>
  <c r="I23" i="7"/>
  <c r="I49" i="7"/>
  <c r="I12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18" i="7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18" i="6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18" i="5"/>
  <c r="I18" i="1"/>
  <c r="I19" i="1"/>
  <c r="I20" i="1"/>
  <c r="I21" i="1"/>
  <c r="I22" i="1"/>
  <c r="I23" i="1"/>
  <c r="I49" i="1"/>
  <c r="I1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N49" i="1"/>
  <c r="B3" i="1"/>
  <c r="F6" i="5"/>
  <c r="C18" i="5"/>
  <c r="B3" i="15"/>
  <c r="B3" i="14"/>
  <c r="B3" i="13"/>
  <c r="B3" i="12"/>
  <c r="B3" i="11"/>
  <c r="B3" i="10"/>
  <c r="B3" i="9"/>
  <c r="B3" i="8"/>
  <c r="B3" i="7"/>
  <c r="B3" i="6"/>
  <c r="B3" i="5"/>
  <c r="D9" i="1"/>
  <c r="D11" i="1"/>
  <c r="D13" i="1"/>
  <c r="D13" i="5"/>
  <c r="D9" i="6"/>
  <c r="D11" i="6"/>
  <c r="D13" i="6"/>
  <c r="D9" i="7"/>
  <c r="D11" i="7"/>
  <c r="D13" i="7"/>
  <c r="D9" i="8"/>
  <c r="D11" i="8"/>
  <c r="D13" i="8"/>
  <c r="D9" i="9"/>
  <c r="D11" i="9"/>
  <c r="D13" i="9"/>
  <c r="D9" i="10"/>
  <c r="D11" i="10"/>
  <c r="D13" i="10"/>
  <c r="D9" i="11"/>
  <c r="D11" i="11"/>
  <c r="D13" i="11"/>
  <c r="D9" i="12"/>
  <c r="D11" i="12"/>
  <c r="D13" i="12"/>
  <c r="D9" i="13"/>
  <c r="D11" i="13"/>
  <c r="D13" i="13"/>
  <c r="D9" i="14"/>
  <c r="D11" i="14"/>
  <c r="D13" i="14"/>
  <c r="D11" i="15"/>
  <c r="D13" i="15"/>
  <c r="F5" i="15"/>
  <c r="F4" i="15"/>
  <c r="F5" i="14"/>
  <c r="F4" i="14"/>
  <c r="F5" i="13"/>
  <c r="F4" i="13"/>
  <c r="F5" i="12"/>
  <c r="F4" i="12"/>
  <c r="F5" i="11"/>
  <c r="F4" i="11"/>
  <c r="F5" i="10"/>
  <c r="F4" i="10"/>
  <c r="F5" i="9"/>
  <c r="F4" i="9"/>
  <c r="F5" i="8"/>
  <c r="F4" i="8"/>
  <c r="F5" i="7"/>
  <c r="F4" i="7"/>
  <c r="F4" i="6"/>
  <c r="F5" i="6"/>
  <c r="F4" i="5"/>
  <c r="F5" i="5"/>
  <c r="F5" i="1"/>
  <c r="F4" i="1"/>
  <c r="F6" i="15"/>
  <c r="C18" i="15"/>
  <c r="C19" i="15"/>
  <c r="F6" i="14"/>
  <c r="F6" i="13"/>
  <c r="B18" i="13"/>
  <c r="F6" i="12"/>
  <c r="C18" i="12"/>
  <c r="F6" i="11"/>
  <c r="B18" i="11"/>
  <c r="C18" i="11"/>
  <c r="J18" i="11"/>
  <c r="F6" i="10"/>
  <c r="C18" i="10"/>
  <c r="J18" i="10"/>
  <c r="F6" i="9"/>
  <c r="C18" i="9"/>
  <c r="J18" i="9"/>
  <c r="F6" i="8"/>
  <c r="B18" i="8"/>
  <c r="F6" i="7"/>
  <c r="B18" i="7"/>
  <c r="F6" i="6"/>
  <c r="F6" i="1"/>
  <c r="I10" i="1"/>
  <c r="H49" i="14"/>
  <c r="I9" i="14"/>
  <c r="I11" i="14"/>
  <c r="H49" i="13"/>
  <c r="I9" i="13"/>
  <c r="H49" i="12"/>
  <c r="I9" i="12"/>
  <c r="H49" i="6"/>
  <c r="I9" i="6"/>
  <c r="H49" i="5"/>
  <c r="I9" i="5"/>
  <c r="H49" i="1"/>
  <c r="I9" i="1"/>
  <c r="H49" i="10"/>
  <c r="I9" i="10"/>
  <c r="I11" i="10"/>
  <c r="H49" i="9"/>
  <c r="I9" i="9"/>
  <c r="H49" i="8"/>
  <c r="I9" i="8"/>
  <c r="H49" i="7"/>
  <c r="I9" i="7"/>
  <c r="H49" i="15"/>
  <c r="I9" i="15"/>
  <c r="H49" i="11"/>
  <c r="I9" i="11"/>
  <c r="C18" i="1"/>
  <c r="C19" i="1"/>
  <c r="B18" i="1"/>
  <c r="B18" i="15"/>
  <c r="C18" i="13"/>
  <c r="C19" i="13"/>
  <c r="I11" i="12"/>
  <c r="B18" i="10"/>
  <c r="B18" i="9"/>
  <c r="C18" i="7"/>
  <c r="C19" i="7"/>
  <c r="C20" i="7"/>
  <c r="I11" i="6"/>
  <c r="J18" i="13"/>
  <c r="J18" i="7"/>
  <c r="I14" i="10"/>
  <c r="I10" i="11"/>
  <c r="J18" i="1"/>
  <c r="I49" i="5"/>
  <c r="I12" i="5"/>
  <c r="J19" i="1"/>
  <c r="C20" i="1"/>
  <c r="J20" i="1"/>
  <c r="B19" i="1"/>
  <c r="I11" i="15"/>
  <c r="C21" i="1"/>
  <c r="B21" i="1"/>
  <c r="J19" i="15"/>
  <c r="J18" i="15"/>
  <c r="J19" i="13"/>
  <c r="B18" i="12"/>
  <c r="C19" i="11"/>
  <c r="C20" i="11"/>
  <c r="C19" i="10"/>
  <c r="J19" i="7"/>
  <c r="C19" i="5"/>
  <c r="B19" i="5"/>
  <c r="B18" i="5"/>
  <c r="J19" i="11"/>
  <c r="C20" i="5"/>
  <c r="C21" i="5"/>
  <c r="B20" i="5"/>
  <c r="J20" i="5"/>
  <c r="I11" i="13"/>
  <c r="I14" i="13"/>
  <c r="I10" i="14"/>
  <c r="B19" i="10"/>
  <c r="C20" i="10"/>
  <c r="J19" i="10"/>
  <c r="I11" i="8"/>
  <c r="I14" i="5"/>
  <c r="I10" i="6"/>
  <c r="I11" i="5"/>
  <c r="J21" i="5"/>
  <c r="B21" i="5"/>
  <c r="C22" i="5"/>
  <c r="B19" i="7"/>
  <c r="I14" i="12"/>
  <c r="I10" i="13"/>
  <c r="B18" i="6"/>
  <c r="C18" i="6"/>
  <c r="B19" i="11"/>
  <c r="C19" i="9"/>
  <c r="I14" i="7"/>
  <c r="I10" i="8"/>
  <c r="I11" i="7"/>
  <c r="B20" i="11"/>
  <c r="J20" i="11"/>
  <c r="C21" i="11"/>
  <c r="I14" i="9"/>
  <c r="I10" i="10"/>
  <c r="I11" i="9"/>
  <c r="J20" i="7"/>
  <c r="B20" i="7"/>
  <c r="C21" i="7"/>
  <c r="I11" i="11"/>
  <c r="I14" i="11"/>
  <c r="I10" i="12"/>
  <c r="B18" i="14"/>
  <c r="C18" i="14"/>
  <c r="I49" i="8"/>
  <c r="I12" i="8"/>
  <c r="I14" i="8"/>
  <c r="I10" i="9"/>
  <c r="B19" i="15"/>
  <c r="C20" i="15"/>
  <c r="C22" i="1"/>
  <c r="J21" i="1"/>
  <c r="B19" i="13"/>
  <c r="C20" i="13"/>
  <c r="J18" i="12"/>
  <c r="C19" i="12"/>
  <c r="J18" i="5"/>
  <c r="I49" i="6"/>
  <c r="I12" i="6"/>
  <c r="I14" i="6"/>
  <c r="I10" i="7"/>
  <c r="J19" i="5"/>
  <c r="B20" i="1"/>
  <c r="C18" i="8"/>
  <c r="I49" i="12"/>
  <c r="I12" i="12"/>
  <c r="I49" i="14"/>
  <c r="I12" i="14"/>
  <c r="I14" i="14"/>
  <c r="I10" i="15"/>
  <c r="I14" i="1"/>
  <c r="I10" i="5"/>
  <c r="I11" i="1"/>
  <c r="I49" i="15"/>
  <c r="I12" i="15"/>
  <c r="I14" i="15"/>
  <c r="B22" i="1"/>
  <c r="C23" i="1"/>
  <c r="J22" i="1"/>
  <c r="B20" i="15"/>
  <c r="J20" i="15"/>
  <c r="C21" i="15"/>
  <c r="C22" i="11"/>
  <c r="B21" i="11"/>
  <c r="J21" i="11"/>
  <c r="J18" i="14"/>
  <c r="C19" i="14"/>
  <c r="B19" i="12"/>
  <c r="J19" i="12"/>
  <c r="C20" i="12"/>
  <c r="C19" i="8"/>
  <c r="J18" i="8"/>
  <c r="B21" i="7"/>
  <c r="J21" i="7"/>
  <c r="C22" i="7"/>
  <c r="C19" i="6"/>
  <c r="J18" i="6"/>
  <c r="J20" i="10"/>
  <c r="B20" i="10"/>
  <c r="C21" i="10"/>
  <c r="C21" i="13"/>
  <c r="B20" i="13"/>
  <c r="J20" i="13"/>
  <c r="C20" i="9"/>
  <c r="J19" i="9"/>
  <c r="B19" i="9"/>
  <c r="J22" i="5"/>
  <c r="B22" i="5"/>
  <c r="C23" i="5"/>
  <c r="J19" i="8"/>
  <c r="B19" i="8"/>
  <c r="C20" i="8"/>
  <c r="B22" i="7"/>
  <c r="C23" i="7"/>
  <c r="J22" i="7"/>
  <c r="J20" i="9"/>
  <c r="C21" i="9"/>
  <c r="B20" i="9"/>
  <c r="J23" i="1"/>
  <c r="C24" i="1"/>
  <c r="B23" i="1"/>
  <c r="C20" i="6"/>
  <c r="J19" i="6"/>
  <c r="B19" i="6"/>
  <c r="B20" i="12"/>
  <c r="C21" i="12"/>
  <c r="J20" i="12"/>
  <c r="J21" i="10"/>
  <c r="C22" i="10"/>
  <c r="B21" i="10"/>
  <c r="C24" i="5"/>
  <c r="J23" i="5"/>
  <c r="B23" i="5"/>
  <c r="B22" i="11"/>
  <c r="C23" i="11"/>
  <c r="J22" i="11"/>
  <c r="B19" i="14"/>
  <c r="C20" i="14"/>
  <c r="J19" i="14"/>
  <c r="J21" i="15"/>
  <c r="C22" i="15"/>
  <c r="B21" i="15"/>
  <c r="J21" i="13"/>
  <c r="C22" i="13"/>
  <c r="B21" i="13"/>
  <c r="B24" i="5"/>
  <c r="C25" i="5"/>
  <c r="J24" i="5"/>
  <c r="B24" i="1"/>
  <c r="C25" i="1"/>
  <c r="J24" i="1"/>
  <c r="B22" i="10"/>
  <c r="C23" i="10"/>
  <c r="J22" i="10"/>
  <c r="J20" i="8"/>
  <c r="B20" i="8"/>
  <c r="C21" i="8"/>
  <c r="C22" i="9"/>
  <c r="B21" i="9"/>
  <c r="J21" i="9"/>
  <c r="B20" i="6"/>
  <c r="C21" i="6"/>
  <c r="J20" i="6"/>
  <c r="B22" i="13"/>
  <c r="J22" i="13"/>
  <c r="C23" i="13"/>
  <c r="B20" i="14"/>
  <c r="J20" i="14"/>
  <c r="C21" i="14"/>
  <c r="B21" i="12"/>
  <c r="C22" i="12"/>
  <c r="J21" i="12"/>
  <c r="B23" i="7"/>
  <c r="J23" i="7"/>
  <c r="C24" i="7"/>
  <c r="C23" i="15"/>
  <c r="B22" i="15"/>
  <c r="J22" i="15"/>
  <c r="C24" i="11"/>
  <c r="B23" i="11"/>
  <c r="J23" i="11"/>
  <c r="C24" i="13"/>
  <c r="J23" i="13"/>
  <c r="B23" i="13"/>
  <c r="C25" i="11"/>
  <c r="B24" i="11"/>
  <c r="J24" i="11"/>
  <c r="J22" i="12"/>
  <c r="B22" i="12"/>
  <c r="C23" i="12"/>
  <c r="C24" i="15"/>
  <c r="J23" i="15"/>
  <c r="B23" i="15"/>
  <c r="J24" i="7"/>
  <c r="B24" i="7"/>
  <c r="C25" i="7"/>
  <c r="C23" i="9"/>
  <c r="J22" i="9"/>
  <c r="B22" i="9"/>
  <c r="C24" i="10"/>
  <c r="J23" i="10"/>
  <c r="B23" i="10"/>
  <c r="B25" i="5"/>
  <c r="C26" i="5"/>
  <c r="J25" i="5"/>
  <c r="C22" i="6"/>
  <c r="B21" i="6"/>
  <c r="J21" i="6"/>
  <c r="C22" i="8"/>
  <c r="B21" i="8"/>
  <c r="J21" i="8"/>
  <c r="J21" i="14"/>
  <c r="C22" i="14"/>
  <c r="B21" i="14"/>
  <c r="J25" i="1"/>
  <c r="B25" i="1"/>
  <c r="C26" i="1"/>
  <c r="C23" i="8"/>
  <c r="J22" i="8"/>
  <c r="B22" i="8"/>
  <c r="B26" i="5"/>
  <c r="J26" i="5"/>
  <c r="C27" i="5"/>
  <c r="J22" i="14"/>
  <c r="C23" i="14"/>
  <c r="B22" i="14"/>
  <c r="J23" i="9"/>
  <c r="B23" i="9"/>
  <c r="C24" i="9"/>
  <c r="J24" i="15"/>
  <c r="C25" i="15"/>
  <c r="B24" i="15"/>
  <c r="J22" i="6"/>
  <c r="B22" i="6"/>
  <c r="C23" i="6"/>
  <c r="B25" i="7"/>
  <c r="J25" i="7"/>
  <c r="C26" i="7"/>
  <c r="J24" i="13"/>
  <c r="B24" i="13"/>
  <c r="C25" i="13"/>
  <c r="B26" i="1"/>
  <c r="C27" i="1"/>
  <c r="J26" i="1"/>
  <c r="J25" i="11"/>
  <c r="B25" i="11"/>
  <c r="C26" i="11"/>
  <c r="J24" i="10"/>
  <c r="C25" i="10"/>
  <c r="B24" i="10"/>
  <c r="B23" i="12"/>
  <c r="J23" i="12"/>
  <c r="C24" i="12"/>
  <c r="C24" i="14"/>
  <c r="B23" i="14"/>
  <c r="J23" i="14"/>
  <c r="J23" i="8"/>
  <c r="B23" i="8"/>
  <c r="C24" i="8"/>
  <c r="J24" i="12"/>
  <c r="C25" i="12"/>
  <c r="B24" i="12"/>
  <c r="C24" i="6"/>
  <c r="J23" i="6"/>
  <c r="B23" i="6"/>
  <c r="C25" i="9"/>
  <c r="B24" i="9"/>
  <c r="J24" i="9"/>
  <c r="B27" i="5"/>
  <c r="J27" i="5"/>
  <c r="C28" i="5"/>
  <c r="C28" i="1"/>
  <c r="J27" i="1"/>
  <c r="B27" i="1"/>
  <c r="C27" i="11"/>
  <c r="B26" i="11"/>
  <c r="J26" i="11"/>
  <c r="C26" i="13"/>
  <c r="B25" i="13"/>
  <c r="J25" i="13"/>
  <c r="C26" i="15"/>
  <c r="B25" i="15"/>
  <c r="J25" i="15"/>
  <c r="B25" i="10"/>
  <c r="J25" i="10"/>
  <c r="C26" i="10"/>
  <c r="J26" i="7"/>
  <c r="C27" i="7"/>
  <c r="B26" i="7"/>
  <c r="B24" i="6"/>
  <c r="C25" i="6"/>
  <c r="J24" i="6"/>
  <c r="C28" i="7"/>
  <c r="J27" i="7"/>
  <c r="B27" i="7"/>
  <c r="C29" i="5"/>
  <c r="B28" i="5"/>
  <c r="J28" i="5"/>
  <c r="B27" i="11"/>
  <c r="J27" i="11"/>
  <c r="C28" i="11"/>
  <c r="J26" i="10"/>
  <c r="C27" i="10"/>
  <c r="B26" i="10"/>
  <c r="J26" i="15"/>
  <c r="C27" i="15"/>
  <c r="B26" i="15"/>
  <c r="B25" i="12"/>
  <c r="C26" i="12"/>
  <c r="J25" i="12"/>
  <c r="C25" i="8"/>
  <c r="J24" i="8"/>
  <c r="B24" i="8"/>
  <c r="C27" i="13"/>
  <c r="J26" i="13"/>
  <c r="B26" i="13"/>
  <c r="B28" i="1"/>
  <c r="J28" i="1"/>
  <c r="C29" i="1"/>
  <c r="B25" i="9"/>
  <c r="J25" i="9"/>
  <c r="C26" i="9"/>
  <c r="B24" i="14"/>
  <c r="J24" i="14"/>
  <c r="C25" i="14"/>
  <c r="C30" i="1"/>
  <c r="B29" i="1"/>
  <c r="J29" i="1"/>
  <c r="C26" i="14"/>
  <c r="B25" i="14"/>
  <c r="J25" i="14"/>
  <c r="B28" i="11"/>
  <c r="C29" i="11"/>
  <c r="J28" i="11"/>
  <c r="B27" i="15"/>
  <c r="C28" i="15"/>
  <c r="J27" i="15"/>
  <c r="C26" i="8"/>
  <c r="B25" i="8"/>
  <c r="J25" i="8"/>
  <c r="J28" i="7"/>
  <c r="B28" i="7"/>
  <c r="C29" i="7"/>
  <c r="J27" i="13"/>
  <c r="C28" i="13"/>
  <c r="B27" i="13"/>
  <c r="B29" i="5"/>
  <c r="C30" i="5"/>
  <c r="J29" i="5"/>
  <c r="B26" i="9"/>
  <c r="C27" i="9"/>
  <c r="J26" i="9"/>
  <c r="B26" i="12"/>
  <c r="C27" i="12"/>
  <c r="J26" i="12"/>
  <c r="B27" i="10"/>
  <c r="C28" i="10"/>
  <c r="J27" i="10"/>
  <c r="C26" i="6"/>
  <c r="J25" i="6"/>
  <c r="B25" i="6"/>
  <c r="B27" i="12"/>
  <c r="C28" i="12"/>
  <c r="J27" i="12"/>
  <c r="B28" i="15"/>
  <c r="J28" i="15"/>
  <c r="C29" i="15"/>
  <c r="C30" i="7"/>
  <c r="J29" i="7"/>
  <c r="B29" i="7"/>
  <c r="C31" i="5"/>
  <c r="J30" i="5"/>
  <c r="B30" i="5"/>
  <c r="B26" i="6"/>
  <c r="J26" i="6"/>
  <c r="C27" i="6"/>
  <c r="C27" i="14"/>
  <c r="J26" i="14"/>
  <c r="B26" i="14"/>
  <c r="J28" i="10"/>
  <c r="C29" i="10"/>
  <c r="B28" i="10"/>
  <c r="J27" i="9"/>
  <c r="B27" i="9"/>
  <c r="C28" i="9"/>
  <c r="C29" i="13"/>
  <c r="J28" i="13"/>
  <c r="B28" i="13"/>
  <c r="B29" i="11"/>
  <c r="C30" i="11"/>
  <c r="J29" i="11"/>
  <c r="B26" i="8"/>
  <c r="J26" i="8"/>
  <c r="C27" i="8"/>
  <c r="B30" i="1"/>
  <c r="J30" i="1"/>
  <c r="C31" i="1"/>
  <c r="C29" i="9"/>
  <c r="J28" i="9"/>
  <c r="B28" i="9"/>
  <c r="C28" i="14"/>
  <c r="B27" i="14"/>
  <c r="J27" i="14"/>
  <c r="B31" i="5"/>
  <c r="C32" i="5"/>
  <c r="J31" i="5"/>
  <c r="J31" i="1"/>
  <c r="C32" i="1"/>
  <c r="B31" i="1"/>
  <c r="B29" i="15"/>
  <c r="C30" i="15"/>
  <c r="J29" i="15"/>
  <c r="C28" i="6"/>
  <c r="J27" i="6"/>
  <c r="B27" i="6"/>
  <c r="J29" i="10"/>
  <c r="B29" i="10"/>
  <c r="C30" i="10"/>
  <c r="J28" i="12"/>
  <c r="C29" i="12"/>
  <c r="B28" i="12"/>
  <c r="B30" i="11"/>
  <c r="J30" i="11"/>
  <c r="C31" i="11"/>
  <c r="C28" i="8"/>
  <c r="B27" i="8"/>
  <c r="J27" i="8"/>
  <c r="C30" i="13"/>
  <c r="J29" i="13"/>
  <c r="B29" i="13"/>
  <c r="C31" i="7"/>
  <c r="B30" i="7"/>
  <c r="J30" i="7"/>
  <c r="C31" i="15"/>
  <c r="J30" i="15"/>
  <c r="B30" i="15"/>
  <c r="J28" i="8"/>
  <c r="B28" i="8"/>
  <c r="C29" i="8"/>
  <c r="J28" i="14"/>
  <c r="B28" i="14"/>
  <c r="C29" i="14"/>
  <c r="C30" i="12"/>
  <c r="B29" i="12"/>
  <c r="J29" i="12"/>
  <c r="C33" i="1"/>
  <c r="J32" i="1"/>
  <c r="B32" i="1"/>
  <c r="J31" i="7"/>
  <c r="B31" i="7"/>
  <c r="C32" i="7"/>
  <c r="B28" i="6"/>
  <c r="J28" i="6"/>
  <c r="C29" i="6"/>
  <c r="J31" i="11"/>
  <c r="C32" i="11"/>
  <c r="B31" i="11"/>
  <c r="J30" i="10"/>
  <c r="C31" i="10"/>
  <c r="B30" i="10"/>
  <c r="C33" i="5"/>
  <c r="B32" i="5"/>
  <c r="J32" i="5"/>
  <c r="C31" i="13"/>
  <c r="J30" i="13"/>
  <c r="B30" i="13"/>
  <c r="J29" i="9"/>
  <c r="C30" i="9"/>
  <c r="B29" i="9"/>
  <c r="B32" i="7"/>
  <c r="J32" i="7"/>
  <c r="C33" i="7"/>
  <c r="C31" i="9"/>
  <c r="B30" i="9"/>
  <c r="J30" i="9"/>
  <c r="J33" i="5"/>
  <c r="C34" i="5"/>
  <c r="B33" i="5"/>
  <c r="J29" i="8"/>
  <c r="C30" i="8"/>
  <c r="B29" i="8"/>
  <c r="C33" i="11"/>
  <c r="J32" i="11"/>
  <c r="B32" i="11"/>
  <c r="J30" i="12"/>
  <c r="C31" i="12"/>
  <c r="B30" i="12"/>
  <c r="J29" i="6"/>
  <c r="C30" i="6"/>
  <c r="B29" i="6"/>
  <c r="C30" i="14"/>
  <c r="J29" i="14"/>
  <c r="B29" i="14"/>
  <c r="B31" i="10"/>
  <c r="J31" i="10"/>
  <c r="C32" i="10"/>
  <c r="C32" i="13"/>
  <c r="B31" i="13"/>
  <c r="J31" i="13"/>
  <c r="C34" i="1"/>
  <c r="B33" i="1"/>
  <c r="J33" i="1"/>
  <c r="C32" i="15"/>
  <c r="B31" i="15"/>
  <c r="J31" i="15"/>
  <c r="J31" i="9"/>
  <c r="B31" i="9"/>
  <c r="C32" i="9"/>
  <c r="C33" i="10"/>
  <c r="B32" i="10"/>
  <c r="J32" i="10"/>
  <c r="C31" i="8"/>
  <c r="B30" i="8"/>
  <c r="J30" i="8"/>
  <c r="B32" i="13"/>
  <c r="J32" i="13"/>
  <c r="C33" i="13"/>
  <c r="C34" i="7"/>
  <c r="B33" i="7"/>
  <c r="J33" i="7"/>
  <c r="B30" i="6"/>
  <c r="C31" i="6"/>
  <c r="J30" i="6"/>
  <c r="C35" i="5"/>
  <c r="J34" i="5"/>
  <c r="B34" i="5"/>
  <c r="B31" i="12"/>
  <c r="C32" i="12"/>
  <c r="J31" i="12"/>
  <c r="J32" i="15"/>
  <c r="B32" i="15"/>
  <c r="C33" i="15"/>
  <c r="B30" i="14"/>
  <c r="C31" i="14"/>
  <c r="J30" i="14"/>
  <c r="C35" i="1"/>
  <c r="J34" i="1"/>
  <c r="B34" i="1"/>
  <c r="C34" i="11"/>
  <c r="J33" i="11"/>
  <c r="B33" i="11"/>
  <c r="B34" i="11"/>
  <c r="C35" i="11"/>
  <c r="J34" i="11"/>
  <c r="C34" i="10"/>
  <c r="J33" i="10"/>
  <c r="B33" i="10"/>
  <c r="J32" i="9"/>
  <c r="C33" i="9"/>
  <c r="B32" i="9"/>
  <c r="C34" i="13"/>
  <c r="B33" i="13"/>
  <c r="J33" i="13"/>
  <c r="C33" i="12"/>
  <c r="J32" i="12"/>
  <c r="B32" i="12"/>
  <c r="B33" i="15"/>
  <c r="J33" i="15"/>
  <c r="C34" i="15"/>
  <c r="C32" i="14"/>
  <c r="B31" i="14"/>
  <c r="J31" i="14"/>
  <c r="C32" i="6"/>
  <c r="J31" i="6"/>
  <c r="B31" i="6"/>
  <c r="B35" i="1"/>
  <c r="J35" i="1"/>
  <c r="C36" i="1"/>
  <c r="B35" i="5"/>
  <c r="C36" i="5"/>
  <c r="J35" i="5"/>
  <c r="C35" i="7"/>
  <c r="B34" i="7"/>
  <c r="J34" i="7"/>
  <c r="J31" i="8"/>
  <c r="C32" i="8"/>
  <c r="B31" i="8"/>
  <c r="J35" i="7"/>
  <c r="B35" i="7"/>
  <c r="C36" i="7"/>
  <c r="C34" i="12"/>
  <c r="B33" i="12"/>
  <c r="J33" i="12"/>
  <c r="C35" i="15"/>
  <c r="J34" i="15"/>
  <c r="B34" i="15"/>
  <c r="J33" i="9"/>
  <c r="B33" i="9"/>
  <c r="C34" i="9"/>
  <c r="C33" i="14"/>
  <c r="J32" i="14"/>
  <c r="B32" i="14"/>
  <c r="B32" i="8"/>
  <c r="C33" i="8"/>
  <c r="J32" i="8"/>
  <c r="J36" i="5"/>
  <c r="C37" i="5"/>
  <c r="B36" i="5"/>
  <c r="C37" i="1"/>
  <c r="J36" i="1"/>
  <c r="B36" i="1"/>
  <c r="B35" i="11"/>
  <c r="C36" i="11"/>
  <c r="J35" i="11"/>
  <c r="B32" i="6"/>
  <c r="C33" i="6"/>
  <c r="J32" i="6"/>
  <c r="B34" i="13"/>
  <c r="J34" i="13"/>
  <c r="C35" i="13"/>
  <c r="B34" i="10"/>
  <c r="J34" i="10"/>
  <c r="C35" i="10"/>
  <c r="J37" i="5"/>
  <c r="B37" i="5"/>
  <c r="C38" i="5"/>
  <c r="B34" i="9"/>
  <c r="C35" i="9"/>
  <c r="J34" i="9"/>
  <c r="J36" i="7"/>
  <c r="B36" i="7"/>
  <c r="C37" i="7"/>
  <c r="J33" i="6"/>
  <c r="B33" i="6"/>
  <c r="C34" i="6"/>
  <c r="C34" i="8"/>
  <c r="B33" i="8"/>
  <c r="J33" i="8"/>
  <c r="B36" i="11"/>
  <c r="C37" i="11"/>
  <c r="J36" i="11"/>
  <c r="C36" i="10"/>
  <c r="J35" i="10"/>
  <c r="B35" i="10"/>
  <c r="J37" i="1"/>
  <c r="C38" i="1"/>
  <c r="B37" i="1"/>
  <c r="C35" i="12"/>
  <c r="J34" i="12"/>
  <c r="B34" i="12"/>
  <c r="C36" i="13"/>
  <c r="J35" i="13"/>
  <c r="B35" i="13"/>
  <c r="C34" i="14"/>
  <c r="J33" i="14"/>
  <c r="B33" i="14"/>
  <c r="C36" i="15"/>
  <c r="J35" i="15"/>
  <c r="B35" i="15"/>
  <c r="C35" i="6"/>
  <c r="B34" i="6"/>
  <c r="J34" i="6"/>
  <c r="B38" i="5"/>
  <c r="C39" i="5"/>
  <c r="J38" i="5"/>
  <c r="B38" i="1"/>
  <c r="J38" i="1"/>
  <c r="C39" i="1"/>
  <c r="J37" i="11"/>
  <c r="B37" i="11"/>
  <c r="C38" i="11"/>
  <c r="J35" i="9"/>
  <c r="B35" i="9"/>
  <c r="C36" i="9"/>
  <c r="J36" i="15"/>
  <c r="B36" i="15"/>
  <c r="C37" i="15"/>
  <c r="C37" i="13"/>
  <c r="J36" i="13"/>
  <c r="B36" i="13"/>
  <c r="J37" i="7"/>
  <c r="C38" i="7"/>
  <c r="B37" i="7"/>
  <c r="C35" i="14"/>
  <c r="B34" i="14"/>
  <c r="J34" i="14"/>
  <c r="C36" i="12"/>
  <c r="J35" i="12"/>
  <c r="B35" i="12"/>
  <c r="J36" i="10"/>
  <c r="C37" i="10"/>
  <c r="B36" i="10"/>
  <c r="J34" i="8"/>
  <c r="B34" i="8"/>
  <c r="C35" i="8"/>
  <c r="J35" i="8"/>
  <c r="B35" i="8"/>
  <c r="C36" i="8"/>
  <c r="J38" i="11"/>
  <c r="B38" i="11"/>
  <c r="C39" i="11"/>
  <c r="C39" i="7"/>
  <c r="J38" i="7"/>
  <c r="B38" i="7"/>
  <c r="B39" i="5"/>
  <c r="J39" i="5"/>
  <c r="C40" i="5"/>
  <c r="J37" i="15"/>
  <c r="B37" i="15"/>
  <c r="C38" i="15"/>
  <c r="J36" i="12"/>
  <c r="C37" i="12"/>
  <c r="B36" i="12"/>
  <c r="J36" i="9"/>
  <c r="B36" i="9"/>
  <c r="C37" i="9"/>
  <c r="B39" i="1"/>
  <c r="C40" i="1"/>
  <c r="J39" i="1"/>
  <c r="C38" i="10"/>
  <c r="J37" i="10"/>
  <c r="B37" i="10"/>
  <c r="B35" i="14"/>
  <c r="C36" i="14"/>
  <c r="J35" i="14"/>
  <c r="B37" i="13"/>
  <c r="C38" i="13"/>
  <c r="J37" i="13"/>
  <c r="J35" i="6"/>
  <c r="C36" i="6"/>
  <c r="B35" i="6"/>
  <c r="B39" i="7"/>
  <c r="C40" i="7"/>
  <c r="J39" i="7"/>
  <c r="C41" i="5"/>
  <c r="B40" i="5"/>
  <c r="J40" i="5"/>
  <c r="J36" i="14"/>
  <c r="C37" i="14"/>
  <c r="B36" i="14"/>
  <c r="B40" i="1"/>
  <c r="C41" i="1"/>
  <c r="J40" i="1"/>
  <c r="C38" i="12"/>
  <c r="J37" i="12"/>
  <c r="B37" i="12"/>
  <c r="B36" i="6"/>
  <c r="J36" i="6"/>
  <c r="C37" i="6"/>
  <c r="J38" i="10"/>
  <c r="C39" i="10"/>
  <c r="B38" i="10"/>
  <c r="B37" i="9"/>
  <c r="C38" i="9"/>
  <c r="J37" i="9"/>
  <c r="J36" i="8"/>
  <c r="C37" i="8"/>
  <c r="B36" i="8"/>
  <c r="J39" i="11"/>
  <c r="B39" i="11"/>
  <c r="C40" i="11"/>
  <c r="B38" i="15"/>
  <c r="C39" i="15"/>
  <c r="J38" i="15"/>
  <c r="C39" i="13"/>
  <c r="B38" i="13"/>
  <c r="J38" i="13"/>
  <c r="J41" i="1"/>
  <c r="C42" i="1"/>
  <c r="B41" i="1"/>
  <c r="B39" i="13"/>
  <c r="C40" i="13"/>
  <c r="J39" i="13"/>
  <c r="B41" i="5"/>
  <c r="C42" i="5"/>
  <c r="J41" i="5"/>
  <c r="B40" i="11"/>
  <c r="J40" i="11"/>
  <c r="C41" i="11"/>
  <c r="J37" i="6"/>
  <c r="B37" i="6"/>
  <c r="C38" i="6"/>
  <c r="J38" i="9"/>
  <c r="B38" i="9"/>
  <c r="C39" i="9"/>
  <c r="C40" i="15"/>
  <c r="B39" i="15"/>
  <c r="J39" i="15"/>
  <c r="C38" i="8"/>
  <c r="J37" i="8"/>
  <c r="B37" i="8"/>
  <c r="B39" i="10"/>
  <c r="C40" i="10"/>
  <c r="J39" i="10"/>
  <c r="J37" i="14"/>
  <c r="C38" i="14"/>
  <c r="B37" i="14"/>
  <c r="J40" i="7"/>
  <c r="B40" i="7"/>
  <c r="C41" i="7"/>
  <c r="J38" i="12"/>
  <c r="C39" i="12"/>
  <c r="B38" i="12"/>
  <c r="B39" i="9"/>
  <c r="J39" i="9"/>
  <c r="C40" i="9"/>
  <c r="J39" i="12"/>
  <c r="C40" i="12"/>
  <c r="B39" i="12"/>
  <c r="C41" i="13"/>
  <c r="B40" i="13"/>
  <c r="J40" i="13"/>
  <c r="J40" i="10"/>
  <c r="B40" i="10"/>
  <c r="C41" i="10"/>
  <c r="C42" i="11"/>
  <c r="B41" i="11"/>
  <c r="J41" i="11"/>
  <c r="C39" i="8"/>
  <c r="B38" i="8"/>
  <c r="J38" i="8"/>
  <c r="J42" i="5"/>
  <c r="C43" i="5"/>
  <c r="B42" i="5"/>
  <c r="J38" i="14"/>
  <c r="C39" i="14"/>
  <c r="B38" i="14"/>
  <c r="B41" i="7"/>
  <c r="J41" i="7"/>
  <c r="C42" i="7"/>
  <c r="C39" i="6"/>
  <c r="J38" i="6"/>
  <c r="B38" i="6"/>
  <c r="C43" i="1"/>
  <c r="B42" i="1"/>
  <c r="J42" i="1"/>
  <c r="B40" i="15"/>
  <c r="J40" i="15"/>
  <c r="C41" i="15"/>
  <c r="B40" i="12"/>
  <c r="J40" i="12"/>
  <c r="C41" i="12"/>
  <c r="J39" i="6"/>
  <c r="C40" i="6"/>
  <c r="B39" i="6"/>
  <c r="J39" i="8"/>
  <c r="C40" i="8"/>
  <c r="B39" i="8"/>
  <c r="J41" i="15"/>
  <c r="C42" i="15"/>
  <c r="B41" i="15"/>
  <c r="C42" i="10"/>
  <c r="J41" i="10"/>
  <c r="B41" i="10"/>
  <c r="B39" i="14"/>
  <c r="C40" i="14"/>
  <c r="J39" i="14"/>
  <c r="J40" i="9"/>
  <c r="C41" i="9"/>
  <c r="B40" i="9"/>
  <c r="B42" i="7"/>
  <c r="C43" i="7"/>
  <c r="J42" i="7"/>
  <c r="C44" i="5"/>
  <c r="B43" i="5"/>
  <c r="J43" i="5"/>
  <c r="J43" i="1"/>
  <c r="B43" i="1"/>
  <c r="C44" i="1"/>
  <c r="B42" i="11"/>
  <c r="C43" i="11"/>
  <c r="J42" i="11"/>
  <c r="B41" i="13"/>
  <c r="J41" i="13"/>
  <c r="C42" i="13"/>
  <c r="C45" i="1"/>
  <c r="B44" i="1"/>
  <c r="J44" i="1"/>
  <c r="C41" i="14"/>
  <c r="J40" i="14"/>
  <c r="B40" i="14"/>
  <c r="B40" i="6"/>
  <c r="C41" i="6"/>
  <c r="J40" i="6"/>
  <c r="B41" i="12"/>
  <c r="C42" i="12"/>
  <c r="J41" i="12"/>
  <c r="B43" i="7"/>
  <c r="C44" i="7"/>
  <c r="J43" i="7"/>
  <c r="J43" i="11"/>
  <c r="C44" i="11"/>
  <c r="B43" i="11"/>
  <c r="J41" i="9"/>
  <c r="B41" i="9"/>
  <c r="C42" i="9"/>
  <c r="B40" i="8"/>
  <c r="C41" i="8"/>
  <c r="J40" i="8"/>
  <c r="C43" i="13"/>
  <c r="B42" i="13"/>
  <c r="J42" i="13"/>
  <c r="B42" i="15"/>
  <c r="C43" i="15"/>
  <c r="J42" i="15"/>
  <c r="B44" i="5"/>
  <c r="C45" i="5"/>
  <c r="J44" i="5"/>
  <c r="C43" i="10"/>
  <c r="B42" i="10"/>
  <c r="J42" i="10"/>
  <c r="B41" i="8"/>
  <c r="C42" i="8"/>
  <c r="J41" i="8"/>
  <c r="B42" i="12"/>
  <c r="C43" i="12"/>
  <c r="J42" i="12"/>
  <c r="J41" i="14"/>
  <c r="C42" i="14"/>
  <c r="B41" i="14"/>
  <c r="C45" i="11"/>
  <c r="B44" i="11"/>
  <c r="J44" i="11"/>
  <c r="B43" i="10"/>
  <c r="J43" i="10"/>
  <c r="C44" i="10"/>
  <c r="J42" i="9"/>
  <c r="B42" i="9"/>
  <c r="C43" i="9"/>
  <c r="B43" i="15"/>
  <c r="J43" i="15"/>
  <c r="C44" i="15"/>
  <c r="B45" i="5"/>
  <c r="J45" i="5"/>
  <c r="C46" i="5"/>
  <c r="J44" i="7"/>
  <c r="B44" i="7"/>
  <c r="C45" i="7"/>
  <c r="B41" i="6"/>
  <c r="J41" i="6"/>
  <c r="C42" i="6"/>
  <c r="J43" i="13"/>
  <c r="C44" i="13"/>
  <c r="B43" i="13"/>
  <c r="C46" i="1"/>
  <c r="J45" i="1"/>
  <c r="B45" i="1"/>
  <c r="J43" i="12"/>
  <c r="C44" i="12"/>
  <c r="B43" i="12"/>
  <c r="B42" i="6"/>
  <c r="J42" i="6"/>
  <c r="C43" i="6"/>
  <c r="B46" i="1"/>
  <c r="J46" i="1"/>
  <c r="C47" i="1"/>
  <c r="C46" i="11"/>
  <c r="J45" i="11"/>
  <c r="B45" i="11"/>
  <c r="B43" i="9"/>
  <c r="J43" i="9"/>
  <c r="C44" i="9"/>
  <c r="C46" i="7"/>
  <c r="J45" i="7"/>
  <c r="B45" i="7"/>
  <c r="C45" i="10"/>
  <c r="B44" i="10"/>
  <c r="J44" i="10"/>
  <c r="C47" i="5"/>
  <c r="B46" i="5"/>
  <c r="J46" i="5"/>
  <c r="C45" i="13"/>
  <c r="J44" i="13"/>
  <c r="B44" i="13"/>
  <c r="J42" i="14"/>
  <c r="C43" i="14"/>
  <c r="B42" i="14"/>
  <c r="C43" i="8"/>
  <c r="J42" i="8"/>
  <c r="B42" i="8"/>
  <c r="J44" i="15"/>
  <c r="C45" i="15"/>
  <c r="B44" i="15"/>
  <c r="B43" i="6"/>
  <c r="C44" i="6"/>
  <c r="J43" i="6"/>
  <c r="B47" i="5"/>
  <c r="C48" i="5"/>
  <c r="J47" i="5"/>
  <c r="B46" i="7"/>
  <c r="J46" i="7"/>
  <c r="C47" i="7"/>
  <c r="C47" i="11"/>
  <c r="B46" i="11"/>
  <c r="J46" i="11"/>
  <c r="C48" i="1"/>
  <c r="J47" i="1"/>
  <c r="B47" i="1"/>
  <c r="C46" i="15"/>
  <c r="B45" i="15"/>
  <c r="J45" i="15"/>
  <c r="B44" i="12"/>
  <c r="C45" i="12"/>
  <c r="J44" i="12"/>
  <c r="J43" i="14"/>
  <c r="B43" i="14"/>
  <c r="C44" i="14"/>
  <c r="C45" i="9"/>
  <c r="J44" i="9"/>
  <c r="B44" i="9"/>
  <c r="B43" i="8"/>
  <c r="J43" i="8"/>
  <c r="C44" i="8"/>
  <c r="J45" i="13"/>
  <c r="C46" i="13"/>
  <c r="B45" i="13"/>
  <c r="J45" i="10"/>
  <c r="B45" i="10"/>
  <c r="C46" i="10"/>
  <c r="B48" i="5"/>
  <c r="J48" i="5"/>
  <c r="J49" i="5"/>
  <c r="C45" i="14"/>
  <c r="B44" i="14"/>
  <c r="J44" i="14"/>
  <c r="J46" i="15"/>
  <c r="B46" i="15"/>
  <c r="C47" i="15"/>
  <c r="C48" i="11"/>
  <c r="B47" i="11"/>
  <c r="J47" i="11"/>
  <c r="B46" i="10"/>
  <c r="J46" i="10"/>
  <c r="C47" i="10"/>
  <c r="J46" i="13"/>
  <c r="C47" i="13"/>
  <c r="B46" i="13"/>
  <c r="C46" i="12"/>
  <c r="B45" i="12"/>
  <c r="J45" i="12"/>
  <c r="C45" i="6"/>
  <c r="B44" i="6"/>
  <c r="J44" i="6"/>
  <c r="J44" i="8"/>
  <c r="B44" i="8"/>
  <c r="C45" i="8"/>
  <c r="B47" i="7"/>
  <c r="C48" i="7"/>
  <c r="J47" i="7"/>
  <c r="C46" i="9"/>
  <c r="B45" i="9"/>
  <c r="J45" i="9"/>
  <c r="J48" i="1"/>
  <c r="J49" i="1"/>
  <c r="B48" i="1"/>
  <c r="B46" i="9"/>
  <c r="C47" i="9"/>
  <c r="J46" i="9"/>
  <c r="B48" i="7"/>
  <c r="J48" i="7"/>
  <c r="J49" i="7"/>
  <c r="J47" i="13"/>
  <c r="B47" i="13"/>
  <c r="C48" i="13"/>
  <c r="C47" i="12"/>
  <c r="B46" i="12"/>
  <c r="J46" i="12"/>
  <c r="C46" i="6"/>
  <c r="B45" i="6"/>
  <c r="J45" i="6"/>
  <c r="J48" i="11"/>
  <c r="J49" i="11"/>
  <c r="B48" i="11"/>
  <c r="C46" i="14"/>
  <c r="B45" i="14"/>
  <c r="J45" i="14"/>
  <c r="B45" i="8"/>
  <c r="J45" i="8"/>
  <c r="C46" i="8"/>
  <c r="J47" i="10"/>
  <c r="B47" i="10"/>
  <c r="C48" i="10"/>
  <c r="B47" i="15"/>
  <c r="J47" i="15"/>
  <c r="C48" i="15"/>
  <c r="C47" i="14"/>
  <c r="J46" i="14"/>
  <c r="B46" i="14"/>
  <c r="B46" i="6"/>
  <c r="C47" i="6"/>
  <c r="J46" i="6"/>
  <c r="B48" i="15"/>
  <c r="J48" i="15"/>
  <c r="J49" i="15"/>
  <c r="J46" i="8"/>
  <c r="C47" i="8"/>
  <c r="B46" i="8"/>
  <c r="J48" i="13"/>
  <c r="J49" i="13"/>
  <c r="B48" i="13"/>
  <c r="B47" i="9"/>
  <c r="J47" i="9"/>
  <c r="C48" i="9"/>
  <c r="B47" i="12"/>
  <c r="C48" i="12"/>
  <c r="J47" i="12"/>
  <c r="B48" i="10"/>
  <c r="J48" i="10"/>
  <c r="J49" i="10"/>
  <c r="B47" i="6"/>
  <c r="C48" i="6"/>
  <c r="J47" i="6"/>
  <c r="B48" i="9"/>
  <c r="J48" i="9"/>
  <c r="J49" i="9"/>
  <c r="J47" i="8"/>
  <c r="C48" i="8"/>
  <c r="B47" i="8"/>
  <c r="J48" i="12"/>
  <c r="J49" i="12"/>
  <c r="B48" i="12"/>
  <c r="C48" i="14"/>
  <c r="J47" i="14"/>
  <c r="B47" i="14"/>
  <c r="B48" i="14"/>
  <c r="J48" i="14"/>
  <c r="J49" i="14"/>
  <c r="B48" i="6"/>
  <c r="J48" i="6"/>
  <c r="J49" i="6"/>
  <c r="B48" i="8"/>
  <c r="J48" i="8"/>
  <c r="J49" i="8"/>
</calcChain>
</file>

<file path=xl/sharedStrings.xml><?xml version="1.0" encoding="utf-8"?>
<sst xmlns="http://schemas.openxmlformats.org/spreadsheetml/2006/main" count="463" uniqueCount="43">
  <si>
    <t>Datum</t>
  </si>
  <si>
    <t>vormittags</t>
  </si>
  <si>
    <t>nachmittags</t>
  </si>
  <si>
    <t>Soll-Zeit</t>
  </si>
  <si>
    <t>+ Zuschläge:</t>
  </si>
  <si>
    <t>davon verbraucht:</t>
  </si>
  <si>
    <t>Vortrag:</t>
  </si>
  <si>
    <t>Urlaub offen:</t>
  </si>
  <si>
    <t>Summen:</t>
  </si>
  <si>
    <t>+/- Übertrag Vormonat:</t>
  </si>
  <si>
    <t>STUNDENTABELLE</t>
  </si>
  <si>
    <t>Name Firma:</t>
  </si>
  <si>
    <t xml:space="preserve">Erster Tag des Monats:  </t>
  </si>
  <si>
    <t>IST-Zeit</t>
  </si>
  <si>
    <t>GESAMTBERECHNUNG</t>
  </si>
  <si>
    <t>URLAUB</t>
  </si>
  <si>
    <t>SOLL-Zeit:</t>
  </si>
  <si>
    <t>von</t>
  </si>
  <si>
    <t>bis</t>
  </si>
  <si>
    <t>Ist-Zeit</t>
  </si>
  <si>
    <t>Differenz</t>
  </si>
  <si>
    <t>Jahr:</t>
  </si>
  <si>
    <t>Übertrag Vorjahr +/- Stunden:</t>
  </si>
  <si>
    <t xml:space="preserve">Name Firma: </t>
  </si>
  <si>
    <t>Urlaub alt:</t>
  </si>
  <si>
    <t>Urlaub neu:</t>
  </si>
  <si>
    <t>Zwischensumme SOLL:</t>
  </si>
  <si>
    <t>Hiermit bestätige ich mit meiner Unterschrift die oben angeführten Arbeitszeiten.</t>
  </si>
  <si>
    <t>Mir stehen nur für die oben angegebenen Zeiträume Entgeltansprüche zu.</t>
  </si>
  <si>
    <t>Unterschrift:</t>
  </si>
  <si>
    <t>Name Arbeitnehmer/in:</t>
  </si>
  <si>
    <t xml:space="preserve">Name Arbeitnehmer/in:  </t>
  </si>
  <si>
    <t>Feiertag</t>
  </si>
  <si>
    <t>Krank</t>
  </si>
  <si>
    <t>Urlaub</t>
  </si>
  <si>
    <t>Homeoffice</t>
  </si>
  <si>
    <t>Letzte Aktualisierung: 30.06.2021</t>
  </si>
  <si>
    <t>Summe Homeoffice-Tage:</t>
  </si>
  <si>
    <t>Anmerkungen*</t>
  </si>
  <si>
    <r>
      <t>* Zutreffendes bitte mit "</t>
    </r>
    <r>
      <rPr>
        <b/>
        <sz val="9"/>
        <rFont val="Arial"/>
        <family val="2"/>
      </rPr>
      <t>x</t>
    </r>
    <r>
      <rPr>
        <sz val="9"/>
        <rFont val="Arial"/>
        <family val="2"/>
      </rPr>
      <t>" markieren.</t>
    </r>
  </si>
  <si>
    <r>
      <t>Anmerkungen</t>
    </r>
    <r>
      <rPr>
        <sz val="10"/>
        <rFont val="Arial"/>
        <family val="2"/>
      </rPr>
      <t>*</t>
    </r>
  </si>
  <si>
    <r>
      <rPr>
        <sz val="9"/>
        <rFont val="Arial"/>
        <family val="2"/>
      </rPr>
      <t>* Zutreffendes bitte mit "</t>
    </r>
    <r>
      <rPr>
        <b/>
        <sz val="9"/>
        <rFont val="Arial"/>
        <family val="2"/>
      </rPr>
      <t>x</t>
    </r>
    <r>
      <rPr>
        <sz val="9"/>
        <rFont val="Arial"/>
        <family val="2"/>
      </rPr>
      <t>" markieren.</t>
    </r>
  </si>
  <si>
    <t>Übertrag Vorjahr Urlaubssaldo: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</si>
</sst>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2" formatCode="00000"/>
    <numFmt numFmtId="173" formatCode="dd/mm/yy"/>
    <numFmt numFmtId="174" formatCode="ddd"/>
    <numFmt numFmtId="175" formatCode="dddd"/>
    <numFmt numFmtId="176" formatCode="0.00\ &quot;Tage&quot;"/>
    <numFmt numFmtId="177" formatCode="#,##0.00_ ;\-#,##0.00\ "/>
    <numFmt numFmtId="179" formatCode="#,##0.0_ ;\-#,##0.0\ "/>
  </numFmts>
  <fonts count="13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9"/>
      </patternFill>
    </fill>
    <fill>
      <patternFill patternType="solid">
        <fgColor indexed="24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20" fontId="0" fillId="0" borderId="0" xfId="0" applyNumberFormat="1"/>
    <xf numFmtId="20" fontId="5" fillId="0" borderId="0" xfId="0" applyNumberFormat="1" applyFont="1"/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  <xf numFmtId="173" fontId="0" fillId="0" borderId="0" xfId="0" applyNumberFormat="1" applyFont="1" applyAlignment="1">
      <alignment wrapText="1"/>
    </xf>
    <xf numFmtId="20" fontId="0" fillId="0" borderId="0" xfId="0" applyNumberFormat="1" applyFont="1"/>
    <xf numFmtId="0" fontId="0" fillId="2" borderId="0" xfId="0" applyFill="1" applyBorder="1" applyAlignment="1" applyProtection="1"/>
    <xf numFmtId="0" fontId="4" fillId="2" borderId="0" xfId="0" applyFont="1" applyFill="1" applyBorder="1" applyAlignment="1">
      <alignment horizontal="center" vertical="center"/>
    </xf>
    <xf numFmtId="20" fontId="0" fillId="0" borderId="0" xfId="0" applyNumberFormat="1" applyBorder="1"/>
    <xf numFmtId="175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 applyProtection="1">
      <alignment horizontal="left" indent="1"/>
    </xf>
    <xf numFmtId="14" fontId="3" fillId="0" borderId="0" xfId="0" applyNumberFormat="1" applyFont="1"/>
    <xf numFmtId="174" fontId="0" fillId="2" borderId="1" xfId="0" applyNumberForma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left" vertical="center"/>
    </xf>
    <xf numFmtId="174" fontId="0" fillId="2" borderId="3" xfId="0" applyNumberForma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left" vertical="center"/>
    </xf>
    <xf numFmtId="14" fontId="3" fillId="3" borderId="0" xfId="0" applyNumberFormat="1" applyFont="1" applyFill="1" applyBorder="1" applyAlignment="1" applyProtection="1">
      <alignment horizontal="left" vertical="center" indent="1"/>
    </xf>
    <xf numFmtId="176" fontId="0" fillId="2" borderId="0" xfId="0" applyNumberFormat="1" applyFill="1" applyBorder="1" applyAlignment="1" applyProtection="1">
      <alignment horizontal="right" vertical="center" indent="1"/>
    </xf>
    <xf numFmtId="0" fontId="0" fillId="0" borderId="0" xfId="0" applyProtection="1"/>
    <xf numFmtId="0" fontId="1" fillId="0" borderId="0" xfId="0" applyFont="1" applyAlignment="1" applyProtection="1">
      <alignment horizontal="center" vertical="center"/>
    </xf>
    <xf numFmtId="20" fontId="0" fillId="0" borderId="5" xfId="0" applyNumberFormat="1" applyBorder="1" applyProtection="1"/>
    <xf numFmtId="20" fontId="0" fillId="0" borderId="0" xfId="0" applyNumberFormat="1" applyProtection="1"/>
    <xf numFmtId="0" fontId="1" fillId="0" borderId="6" xfId="0" applyFont="1" applyBorder="1" applyAlignment="1" applyProtection="1">
      <alignment horizontal="center" vertical="center"/>
    </xf>
    <xf numFmtId="2" fontId="2" fillId="4" borderId="7" xfId="0" applyNumberFormat="1" applyFont="1" applyFill="1" applyBorder="1" applyAlignment="1" applyProtection="1">
      <alignment horizontal="right" vertical="center" indent="1"/>
    </xf>
    <xf numFmtId="20" fontId="3" fillId="0" borderId="5" xfId="0" applyNumberFormat="1" applyFont="1" applyBorder="1" applyAlignment="1" applyProtection="1">
      <alignment horizontal="center" vertical="center"/>
      <protection locked="0"/>
    </xf>
    <xf numFmtId="20" fontId="3" fillId="0" borderId="8" xfId="0" applyNumberFormat="1" applyFont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>
      <alignment horizontal="center" vertical="center"/>
    </xf>
    <xf numFmtId="172" fontId="2" fillId="4" borderId="10" xfId="0" applyNumberFormat="1" applyFont="1" applyFill="1" applyBorder="1" applyAlignment="1">
      <alignment horizontal="center" vertical="center"/>
    </xf>
    <xf numFmtId="172" fontId="0" fillId="4" borderId="5" xfId="0" applyNumberFormat="1" applyFill="1" applyBorder="1" applyAlignment="1"/>
    <xf numFmtId="0" fontId="2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11" fillId="0" borderId="0" xfId="0" applyFont="1" applyBorder="1" applyAlignment="1" applyProtection="1">
      <alignment horizontal="left"/>
    </xf>
    <xf numFmtId="0" fontId="3" fillId="2" borderId="0" xfId="0" applyFont="1" applyFill="1" applyBorder="1" applyAlignment="1"/>
    <xf numFmtId="0" fontId="3" fillId="0" borderId="0" xfId="0" applyFont="1" applyBorder="1"/>
    <xf numFmtId="0" fontId="3" fillId="0" borderId="0" xfId="0" applyFont="1"/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3" fillId="9" borderId="11" xfId="0" applyFont="1" applyFill="1" applyBorder="1"/>
    <xf numFmtId="2" fontId="3" fillId="10" borderId="9" xfId="0" applyNumberFormat="1" applyFont="1" applyFill="1" applyBorder="1" applyAlignment="1">
      <alignment horizontal="right" vertical="center" indent="1"/>
    </xf>
    <xf numFmtId="2" fontId="2" fillId="9" borderId="7" xfId="0" applyNumberFormat="1" applyFont="1" applyFill="1" applyBorder="1" applyAlignment="1">
      <alignment horizontal="right" vertical="center" indent="1"/>
    </xf>
    <xf numFmtId="2" fontId="3" fillId="5" borderId="14" xfId="0" applyNumberFormat="1" applyFont="1" applyFill="1" applyBorder="1" applyAlignment="1" applyProtection="1">
      <alignment horizontal="right" vertical="center" indent="1"/>
    </xf>
    <xf numFmtId="20" fontId="6" fillId="0" borderId="0" xfId="0" applyNumberFormat="1" applyFont="1" applyAlignment="1">
      <alignment vertical="center"/>
    </xf>
    <xf numFmtId="14" fontId="6" fillId="6" borderId="0" xfId="0" applyNumberFormat="1" applyFont="1" applyFill="1" applyBorder="1" applyAlignment="1">
      <alignment horizontal="center" vertical="center"/>
    </xf>
    <xf numFmtId="20" fontId="3" fillId="2" borderId="5" xfId="0" applyNumberFormat="1" applyFont="1" applyFill="1" applyBorder="1" applyAlignment="1" applyProtection="1">
      <alignment horizontal="center" vertical="center"/>
      <protection locked="0"/>
    </xf>
    <xf numFmtId="20" fontId="3" fillId="2" borderId="4" xfId="0" applyNumberFormat="1" applyFont="1" applyFill="1" applyBorder="1" applyAlignment="1" applyProtection="1">
      <alignment horizontal="center" vertical="center"/>
      <protection locked="0"/>
    </xf>
    <xf numFmtId="20" fontId="3" fillId="0" borderId="4" xfId="0" applyNumberFormat="1" applyFont="1" applyBorder="1" applyAlignment="1" applyProtection="1">
      <alignment horizontal="center" vertical="center"/>
      <protection locked="0"/>
    </xf>
    <xf numFmtId="20" fontId="3" fillId="0" borderId="14" xfId="0" applyNumberFormat="1" applyFont="1" applyBorder="1" applyAlignment="1" applyProtection="1">
      <alignment horizontal="center" vertical="center"/>
      <protection locked="0"/>
    </xf>
    <xf numFmtId="20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8" xfId="0" applyNumberFormat="1" applyFont="1" applyBorder="1" applyAlignment="1" applyProtection="1">
      <alignment horizontal="right" vertical="center"/>
      <protection locked="0"/>
    </xf>
    <xf numFmtId="2" fontId="3" fillId="0" borderId="14" xfId="0" applyNumberFormat="1" applyFont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horizontal="left" vertical="center" indent="1"/>
    </xf>
    <xf numFmtId="0" fontId="2" fillId="2" borderId="16" xfId="0" applyFont="1" applyFill="1" applyBorder="1" applyAlignment="1">
      <alignment horizontal="left" vertical="center" indent="1"/>
    </xf>
    <xf numFmtId="1" fontId="3" fillId="2" borderId="17" xfId="0" applyNumberFormat="1" applyFont="1" applyFill="1" applyBorder="1" applyAlignment="1" applyProtection="1">
      <alignment vertical="center"/>
      <protection locked="0"/>
    </xf>
    <xf numFmtId="1" fontId="3" fillId="2" borderId="18" xfId="0" applyNumberFormat="1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left" vertical="center" indent="1"/>
    </xf>
    <xf numFmtId="49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14" fontId="2" fillId="7" borderId="16" xfId="0" applyNumberFormat="1" applyFont="1" applyFill="1" applyBorder="1" applyAlignment="1" applyProtection="1">
      <alignment horizontal="left" vertical="center" indent="1"/>
    </xf>
    <xf numFmtId="0" fontId="2" fillId="4" borderId="18" xfId="0" applyFont="1" applyFill="1" applyBorder="1" applyAlignment="1" applyProtection="1">
      <alignment horizontal="left" indent="1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6" xfId="0" applyBorder="1"/>
    <xf numFmtId="0" fontId="2" fillId="0" borderId="0" xfId="0" applyFont="1" applyAlignment="1">
      <alignment horizontal="right"/>
    </xf>
    <xf numFmtId="49" fontId="12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8" fillId="9" borderId="7" xfId="0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 applyProtection="1">
      <alignment horizontal="center" vertical="center"/>
    </xf>
    <xf numFmtId="0" fontId="3" fillId="11" borderId="0" xfId="0" applyFont="1" applyFill="1" applyBorder="1" applyAlignment="1" applyProtection="1">
      <alignment horizontal="center" vertical="center"/>
    </xf>
    <xf numFmtId="0" fontId="3" fillId="11" borderId="0" xfId="0" applyFont="1" applyFill="1" applyBorder="1" applyAlignment="1"/>
    <xf numFmtId="2" fontId="3" fillId="11" borderId="0" xfId="0" applyNumberFormat="1" applyFont="1" applyFill="1" applyBorder="1" applyAlignment="1" applyProtection="1">
      <alignment horizontal="right" vertical="center" indent="1"/>
    </xf>
    <xf numFmtId="2" fontId="3" fillId="11" borderId="0" xfId="0" applyNumberFormat="1" applyFont="1" applyFill="1" applyBorder="1" applyAlignment="1">
      <alignment horizontal="right" vertical="center" indent="1"/>
    </xf>
    <xf numFmtId="0" fontId="2" fillId="11" borderId="0" xfId="0" applyFont="1" applyFill="1" applyBorder="1" applyAlignment="1" applyProtection="1">
      <alignment horizontal="center" vertical="center"/>
    </xf>
    <xf numFmtId="0" fontId="0" fillId="11" borderId="0" xfId="0" applyFill="1" applyBorder="1" applyAlignment="1"/>
    <xf numFmtId="2" fontId="2" fillId="11" borderId="0" xfId="0" applyNumberFormat="1" applyFont="1" applyFill="1" applyBorder="1" applyAlignment="1" applyProtection="1">
      <alignment horizontal="right" vertical="center" indent="1"/>
    </xf>
    <xf numFmtId="2" fontId="2" fillId="11" borderId="0" xfId="0" applyNumberFormat="1" applyFont="1" applyFill="1" applyBorder="1" applyAlignment="1">
      <alignment horizontal="right" vertical="center" indent="1"/>
    </xf>
    <xf numFmtId="0" fontId="10" fillId="11" borderId="0" xfId="0" applyFont="1" applyFill="1" applyBorder="1" applyAlignment="1" applyProtection="1">
      <alignment horizontal="left" vertical="center"/>
    </xf>
    <xf numFmtId="0" fontId="9" fillId="11" borderId="0" xfId="0" applyFont="1" applyFill="1" applyBorder="1" applyAlignment="1" applyProtection="1">
      <alignment horizontal="center" vertical="center"/>
    </xf>
    <xf numFmtId="1" fontId="2" fillId="11" borderId="0" xfId="0" applyNumberFormat="1" applyFont="1" applyFill="1" applyBorder="1" applyAlignment="1" applyProtection="1">
      <alignment horizontal="center" vertical="center"/>
    </xf>
    <xf numFmtId="0" fontId="9" fillId="11" borderId="0" xfId="0" applyFont="1" applyFill="1" applyBorder="1" applyAlignment="1" applyProtection="1">
      <alignment horizontal="left" vertical="center"/>
    </xf>
    <xf numFmtId="0" fontId="10" fillId="11" borderId="0" xfId="0" applyFont="1" applyFill="1" applyBorder="1" applyAlignment="1" applyProtection="1">
      <alignment horizontal="center" vertical="center"/>
    </xf>
    <xf numFmtId="1" fontId="3" fillId="11" borderId="0" xfId="0" applyNumberFormat="1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18" xfId="0" applyFont="1" applyBorder="1" applyAlignment="1" applyProtection="1">
      <alignment horizontal="left" vertical="center" indent="1"/>
      <protection locked="0"/>
    </xf>
    <xf numFmtId="0" fontId="3" fillId="0" borderId="17" xfId="0" applyFont="1" applyBorder="1" applyAlignment="1" applyProtection="1">
      <alignment horizontal="left" vertical="center" indent="1"/>
      <protection locked="0"/>
    </xf>
    <xf numFmtId="0" fontId="2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2" fontId="3" fillId="2" borderId="16" xfId="0" applyNumberFormat="1" applyFont="1" applyFill="1" applyBorder="1" applyAlignment="1" applyProtection="1">
      <alignment horizontal="left" vertical="center" indent="1"/>
      <protection locked="0"/>
    </xf>
    <xf numFmtId="2" fontId="3" fillId="2" borderId="17" xfId="0" applyNumberFormat="1" applyFont="1" applyFill="1" applyBorder="1" applyAlignment="1" applyProtection="1">
      <alignment horizontal="left" vertical="center" indent="1"/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vertical="center"/>
    </xf>
    <xf numFmtId="0" fontId="2" fillId="2" borderId="16" xfId="0" applyFont="1" applyFill="1" applyBorder="1" applyAlignment="1" applyProtection="1">
      <alignment horizontal="left" vertical="center" indent="1"/>
      <protection locked="0"/>
    </xf>
    <xf numFmtId="0" fontId="2" fillId="2" borderId="18" xfId="0" applyFont="1" applyFill="1" applyBorder="1" applyAlignment="1" applyProtection="1">
      <alignment horizontal="left" vertical="center" indent="1"/>
      <protection locked="0"/>
    </xf>
    <xf numFmtId="0" fontId="2" fillId="2" borderId="17" xfId="0" applyFont="1" applyFill="1" applyBorder="1" applyAlignment="1" applyProtection="1">
      <alignment horizontal="left" vertical="center" indent="1"/>
      <protection locked="0"/>
    </xf>
    <xf numFmtId="0" fontId="3" fillId="2" borderId="16" xfId="0" applyNumberFormat="1" applyFont="1" applyFill="1" applyBorder="1" applyAlignment="1" applyProtection="1">
      <alignment horizontal="left" vertical="center" indent="1"/>
      <protection locked="0"/>
    </xf>
    <xf numFmtId="0" fontId="3" fillId="2" borderId="17" xfId="0" applyNumberFormat="1" applyFont="1" applyFill="1" applyBorder="1" applyAlignment="1" applyProtection="1">
      <alignment horizontal="left" vertical="center" indent="1"/>
      <protection locked="0"/>
    </xf>
    <xf numFmtId="0" fontId="0" fillId="4" borderId="16" xfId="0" applyFill="1" applyBorder="1" applyAlignment="1"/>
    <xf numFmtId="0" fontId="0" fillId="0" borderId="18" xfId="0" applyBorder="1" applyAlignment="1"/>
    <xf numFmtId="0" fontId="0" fillId="0" borderId="17" xfId="0" applyBorder="1" applyAlignment="1"/>
    <xf numFmtId="0" fontId="2" fillId="4" borderId="16" xfId="0" applyFont="1" applyFill="1" applyBorder="1" applyAlignment="1" applyProtection="1">
      <alignment horizontal="center" vertical="center"/>
    </xf>
    <xf numFmtId="0" fontId="0" fillId="4" borderId="17" xfId="0" applyFill="1" applyBorder="1" applyAlignment="1"/>
    <xf numFmtId="14" fontId="3" fillId="8" borderId="27" xfId="0" applyNumberFormat="1" applyFont="1" applyFill="1" applyBorder="1" applyAlignment="1">
      <alignment horizontal="left" vertical="center" indent="1"/>
    </xf>
    <xf numFmtId="0" fontId="0" fillId="0" borderId="29" xfId="0" applyBorder="1" applyAlignment="1">
      <alignment horizontal="left" indent="1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177" fontId="3" fillId="0" borderId="22" xfId="0" applyNumberFormat="1" applyFont="1" applyBorder="1" applyAlignment="1" applyProtection="1">
      <alignment horizontal="right" vertical="center"/>
      <protection locked="0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177" fontId="2" fillId="4" borderId="16" xfId="0" applyNumberFormat="1" applyFont="1" applyFill="1" applyBorder="1" applyAlignment="1" applyProtection="1">
      <alignment horizontal="right" vertical="center"/>
    </xf>
    <xf numFmtId="177" fontId="2" fillId="4" borderId="18" xfId="0" applyNumberFormat="1" applyFont="1" applyFill="1" applyBorder="1" applyAlignment="1" applyProtection="1">
      <alignment horizontal="right" vertical="center"/>
    </xf>
    <xf numFmtId="177" fontId="2" fillId="4" borderId="17" xfId="0" applyNumberFormat="1" applyFont="1" applyFill="1" applyBorder="1" applyAlignment="1" applyProtection="1">
      <alignment horizontal="right" vertical="center"/>
    </xf>
    <xf numFmtId="14" fontId="3" fillId="8" borderId="23" xfId="0" applyNumberFormat="1" applyFont="1" applyFill="1" applyBorder="1" applyAlignment="1">
      <alignment horizontal="left" vertical="center" indent="1"/>
    </xf>
    <xf numFmtId="0" fontId="0" fillId="0" borderId="25" xfId="0" applyBorder="1" applyAlignment="1">
      <alignment horizontal="left" indent="1"/>
    </xf>
    <xf numFmtId="1" fontId="0" fillId="0" borderId="23" xfId="0" applyNumberFormat="1" applyBorder="1" applyAlignment="1" applyProtection="1">
      <alignment horizontal="center" vertical="center"/>
      <protection locked="0"/>
    </xf>
    <xf numFmtId="1" fontId="0" fillId="0" borderId="25" xfId="0" applyNumberFormat="1" applyBorder="1" applyAlignment="1" applyProtection="1">
      <alignment horizontal="center" vertical="center"/>
      <protection locked="0"/>
    </xf>
    <xf numFmtId="1" fontId="2" fillId="4" borderId="16" xfId="0" applyNumberFormat="1" applyFont="1" applyFill="1" applyBorder="1" applyAlignment="1" applyProtection="1">
      <alignment horizontal="center" vertical="center"/>
    </xf>
    <xf numFmtId="1" fontId="2" fillId="4" borderId="17" xfId="0" applyNumberFormat="1" applyFont="1" applyFill="1" applyBorder="1" applyAlignment="1" applyProtection="1">
      <alignment horizontal="center" vertical="center"/>
    </xf>
    <xf numFmtId="172" fontId="2" fillId="4" borderId="1" xfId="0" applyNumberFormat="1" applyFont="1" applyFill="1" applyBorder="1" applyAlignment="1">
      <alignment horizontal="center" vertical="center"/>
    </xf>
    <xf numFmtId="172" fontId="0" fillId="4" borderId="2" xfId="0" applyNumberFormat="1" applyFill="1" applyBorder="1" applyAlignment="1"/>
    <xf numFmtId="177" fontId="3" fillId="5" borderId="1" xfId="0" applyNumberFormat="1" applyFont="1" applyFill="1" applyBorder="1" applyAlignment="1" applyProtection="1">
      <alignment horizontal="right" vertical="center"/>
    </xf>
    <xf numFmtId="177" fontId="3" fillId="5" borderId="22" xfId="0" applyNumberFormat="1" applyFont="1" applyFill="1" applyBorder="1" applyAlignment="1" applyProtection="1">
      <alignment horizontal="right" vertical="center"/>
    </xf>
    <xf numFmtId="177" fontId="3" fillId="5" borderId="2" xfId="0" applyNumberFormat="1" applyFont="1" applyFill="1" applyBorder="1" applyAlignment="1" applyProtection="1">
      <alignment horizontal="right" vertical="center"/>
    </xf>
    <xf numFmtId="14" fontId="2" fillId="7" borderId="7" xfId="0" applyNumberFormat="1" applyFont="1" applyFill="1" applyBorder="1" applyAlignment="1">
      <alignment horizontal="left" vertical="center" indent="1"/>
    </xf>
    <xf numFmtId="0" fontId="0" fillId="4" borderId="7" xfId="0" applyFill="1" applyBorder="1" applyAlignment="1">
      <alignment horizontal="left" indent="1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20" fontId="0" fillId="5" borderId="16" xfId="0" applyNumberFormat="1" applyFill="1" applyBorder="1" applyAlignment="1">
      <alignment horizontal="left" vertical="center" indent="1"/>
    </xf>
    <xf numFmtId="0" fontId="0" fillId="5" borderId="17" xfId="0" applyFill="1" applyBorder="1" applyAlignment="1">
      <alignment horizontal="left" vertical="center" indent="1"/>
    </xf>
    <xf numFmtId="49" fontId="3" fillId="0" borderId="12" xfId="0" applyNumberFormat="1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20" fontId="2" fillId="4" borderId="16" xfId="0" applyNumberFormat="1" applyFont="1" applyFill="1" applyBorder="1" applyAlignment="1">
      <alignment horizontal="left" vertical="center" indent="1"/>
    </xf>
    <xf numFmtId="0" fontId="0" fillId="4" borderId="17" xfId="0" applyFill="1" applyBorder="1" applyAlignment="1">
      <alignment horizontal="left" vertical="center" indent="1"/>
    </xf>
    <xf numFmtId="49" fontId="3" fillId="0" borderId="16" xfId="0" applyNumberFormat="1" applyFont="1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14" fontId="2" fillId="3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/>
    <xf numFmtId="14" fontId="2" fillId="3" borderId="1" xfId="0" applyNumberFormat="1" applyFont="1" applyFill="1" applyBorder="1" applyAlignment="1">
      <alignment horizontal="left" vertical="center" wrapText="1" indent="1"/>
    </xf>
    <xf numFmtId="0" fontId="0" fillId="0" borderId="22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left" vertical="center" indent="1"/>
    </xf>
    <xf numFmtId="0" fontId="0" fillId="0" borderId="30" xfId="0" applyBorder="1" applyAlignment="1">
      <alignment horizontal="left" indent="1"/>
    </xf>
    <xf numFmtId="0" fontId="0" fillId="0" borderId="31" xfId="0" applyBorder="1" applyAlignment="1">
      <alignment horizontal="left" indent="1"/>
    </xf>
    <xf numFmtId="0" fontId="2" fillId="2" borderId="27" xfId="0" applyFont="1" applyFill="1" applyBorder="1" applyAlignment="1">
      <alignment horizontal="left" vertical="center" wrapText="1" indent="1"/>
    </xf>
    <xf numFmtId="0" fontId="0" fillId="0" borderId="28" xfId="0" applyBorder="1" applyAlignment="1">
      <alignment horizontal="left" indent="1"/>
    </xf>
    <xf numFmtId="0" fontId="10" fillId="11" borderId="22" xfId="0" applyFont="1" applyFill="1" applyBorder="1" applyAlignment="1" applyProtection="1">
      <alignment horizontal="left" vertical="center"/>
    </xf>
    <xf numFmtId="0" fontId="9" fillId="4" borderId="16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0" fontId="2" fillId="9" borderId="22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22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14" fontId="4" fillId="4" borderId="12" xfId="0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14" fontId="4" fillId="4" borderId="13" xfId="0" applyNumberFormat="1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25" xfId="0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26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14" fontId="3" fillId="0" borderId="27" xfId="0" applyNumberFormat="1" applyFont="1" applyFill="1" applyBorder="1" applyAlignment="1" applyProtection="1">
      <alignment horizontal="left" vertical="center" indent="1"/>
      <protection locked="0"/>
    </xf>
    <xf numFmtId="14" fontId="3" fillId="0" borderId="28" xfId="0" applyNumberFormat="1" applyFont="1" applyFill="1" applyBorder="1" applyAlignment="1" applyProtection="1">
      <alignment horizontal="left" vertical="center" indent="1"/>
      <protection locked="0"/>
    </xf>
    <xf numFmtId="14" fontId="3" fillId="0" borderId="29" xfId="0" applyNumberFormat="1" applyFont="1" applyFill="1" applyBorder="1" applyAlignment="1" applyProtection="1">
      <alignment horizontal="left" vertical="center" indent="1"/>
      <protection locked="0"/>
    </xf>
    <xf numFmtId="20" fontId="2" fillId="4" borderId="1" xfId="0" applyNumberFormat="1" applyFont="1" applyFill="1" applyBorder="1" applyAlignment="1">
      <alignment horizontal="left" vertical="center" indent="1"/>
    </xf>
    <xf numFmtId="20" fontId="2" fillId="4" borderId="22" xfId="0" applyNumberFormat="1" applyFont="1" applyFill="1" applyBorder="1" applyAlignment="1">
      <alignment horizontal="left" vertical="center" indent="1"/>
    </xf>
    <xf numFmtId="20" fontId="2" fillId="4" borderId="2" xfId="0" applyNumberFormat="1" applyFont="1" applyFill="1" applyBorder="1" applyAlignment="1">
      <alignment horizontal="left" vertical="center" indent="1"/>
    </xf>
    <xf numFmtId="179" fontId="2" fillId="4" borderId="16" xfId="0" applyNumberFormat="1" applyFont="1" applyFill="1" applyBorder="1" applyAlignment="1" applyProtection="1">
      <alignment horizontal="right" vertical="center"/>
    </xf>
    <xf numFmtId="179" fontId="2" fillId="4" borderId="18" xfId="0" applyNumberFormat="1" applyFont="1" applyFill="1" applyBorder="1" applyAlignment="1" applyProtection="1">
      <alignment horizontal="right" vertical="center"/>
    </xf>
    <xf numFmtId="179" fontId="2" fillId="4" borderId="17" xfId="0" applyNumberFormat="1" applyFont="1" applyFill="1" applyBorder="1" applyAlignment="1" applyProtection="1">
      <alignment horizontal="right" vertical="center"/>
    </xf>
    <xf numFmtId="14" fontId="4" fillId="4" borderId="10" xfId="0" applyNumberFormat="1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2" fillId="9" borderId="16" xfId="0" applyFont="1" applyFill="1" applyBorder="1" applyAlignment="1" applyProtection="1">
      <alignment horizontal="center" vertical="center"/>
    </xf>
    <xf numFmtId="0" fontId="2" fillId="9" borderId="18" xfId="0" applyFont="1" applyFill="1" applyBorder="1" applyAlignment="1" applyProtection="1">
      <alignment horizontal="center" vertical="center"/>
    </xf>
    <xf numFmtId="0" fontId="2" fillId="9" borderId="17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53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F0F0F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51</xdr:row>
      <xdr:rowOff>38100</xdr:rowOff>
    </xdr:from>
    <xdr:to>
      <xdr:col>6</xdr:col>
      <xdr:colOff>685800</xdr:colOff>
      <xdr:row>51</xdr:row>
      <xdr:rowOff>1028700</xdr:rowOff>
    </xdr:to>
    <xdr:pic>
      <xdr:nvPicPr>
        <xdr:cNvPr id="1025" name="Grafik 2">
          <a:extLst>
            <a:ext uri="{FF2B5EF4-FFF2-40B4-BE49-F238E27FC236}">
              <a16:creationId xmlns:a16="http://schemas.microsoft.com/office/drawing/2014/main" id="{EAFA9D32-79FC-459B-B7D4-E36C65EE06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201650"/>
          <a:ext cx="36671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autoPageBreaks="0"/>
  </sheetPr>
  <dimension ref="B1:K9"/>
  <sheetViews>
    <sheetView showGridLines="0" showRowColHeaders="0" tabSelected="1" zoomScaleNormal="100" workbookViewId="0">
      <selection activeCell="C3" sqref="C3:H3"/>
    </sheetView>
  </sheetViews>
  <sheetFormatPr baseColWidth="10" defaultRowHeight="12.75" x14ac:dyDescent="0.2"/>
  <cols>
    <col min="1" max="1" width="2.42578125" customWidth="1"/>
    <col min="2" max="2" width="24" customWidth="1"/>
    <col min="3" max="3" width="18.7109375" customWidth="1"/>
    <col min="4" max="4" width="21.85546875" customWidth="1"/>
    <col min="5" max="5" width="18.5703125" customWidth="1"/>
    <col min="6" max="6" width="11.85546875" customWidth="1"/>
    <col min="7" max="7" width="33.7109375" customWidth="1"/>
    <col min="8" max="8" width="6.85546875" customWidth="1"/>
    <col min="9" max="9" width="2.42578125" customWidth="1"/>
  </cols>
  <sheetData>
    <row r="1" spans="2:11" ht="42" customHeight="1" x14ac:dyDescent="0.2">
      <c r="B1" s="92" t="s">
        <v>10</v>
      </c>
      <c r="C1" s="93"/>
      <c r="D1" s="93"/>
      <c r="E1" s="93"/>
      <c r="F1" s="93"/>
      <c r="G1" s="93"/>
      <c r="H1" s="94"/>
    </row>
    <row r="2" spans="2:11" ht="15" customHeight="1" x14ac:dyDescent="0.2">
      <c r="B2" s="95" t="s">
        <v>36</v>
      </c>
      <c r="C2" s="95"/>
      <c r="D2" s="95"/>
      <c r="E2" s="95"/>
      <c r="F2" s="95"/>
      <c r="G2" s="95"/>
      <c r="H2" s="95"/>
    </row>
    <row r="3" spans="2:11" s="39" customFormat="1" ht="24.75" customHeight="1" x14ac:dyDescent="0.2">
      <c r="B3" s="55" t="s">
        <v>23</v>
      </c>
      <c r="C3" s="108"/>
      <c r="D3" s="109"/>
      <c r="E3" s="109"/>
      <c r="F3" s="109"/>
      <c r="G3" s="109"/>
      <c r="H3" s="110"/>
    </row>
    <row r="4" spans="2:11" s="39" customFormat="1" ht="24.75" customHeight="1" x14ac:dyDescent="0.2">
      <c r="B4" s="55" t="s">
        <v>30</v>
      </c>
      <c r="C4" s="96"/>
      <c r="D4" s="97"/>
      <c r="E4" s="97"/>
      <c r="F4" s="97"/>
      <c r="G4" s="97"/>
      <c r="H4" s="98"/>
    </row>
    <row r="5" spans="2:11" s="39" customFormat="1" ht="24.75" customHeight="1" x14ac:dyDescent="0.2">
      <c r="B5" s="59" t="s">
        <v>21</v>
      </c>
      <c r="C5" s="111">
        <v>2021</v>
      </c>
      <c r="D5" s="112"/>
      <c r="E5" s="99" t="s">
        <v>42</v>
      </c>
      <c r="F5" s="100"/>
      <c r="G5" s="101"/>
      <c r="H5" s="102"/>
    </row>
    <row r="6" spans="2:11" s="39" customFormat="1" ht="24.75" customHeight="1" x14ac:dyDescent="0.2">
      <c r="B6" s="56"/>
      <c r="C6" s="58"/>
      <c r="D6" s="57"/>
      <c r="E6" s="99" t="s">
        <v>22</v>
      </c>
      <c r="F6" s="100"/>
      <c r="G6" s="101"/>
      <c r="H6" s="102"/>
    </row>
    <row r="7" spans="2:11" ht="15" customHeight="1" x14ac:dyDescent="0.2">
      <c r="B7" s="107"/>
      <c r="C7" s="107"/>
      <c r="D7" s="107"/>
      <c r="E7" s="107"/>
      <c r="F7" s="107"/>
      <c r="G7" s="107"/>
      <c r="H7" s="107"/>
    </row>
    <row r="8" spans="2:11" ht="82.5" customHeight="1" x14ac:dyDescent="0.2">
      <c r="B8" s="103"/>
      <c r="C8" s="104"/>
      <c r="D8" s="104"/>
      <c r="E8" s="104"/>
      <c r="F8" s="104"/>
      <c r="G8" s="104"/>
      <c r="H8" s="104"/>
      <c r="I8" s="104"/>
      <c r="J8" s="104"/>
      <c r="K8" s="105"/>
    </row>
    <row r="9" spans="2:11" x14ac:dyDescent="0.2">
      <c r="B9" s="106"/>
      <c r="C9" s="106"/>
      <c r="D9" s="106"/>
      <c r="E9" s="106"/>
      <c r="F9" s="106"/>
      <c r="G9" s="106"/>
      <c r="H9" s="106"/>
    </row>
  </sheetData>
  <sheetProtection password="84E8" sheet="1" objects="1" scenarios="1"/>
  <mergeCells count="12">
    <mergeCell ref="B9:H9"/>
    <mergeCell ref="B7:H7"/>
    <mergeCell ref="C3:H3"/>
    <mergeCell ref="C5:D5"/>
    <mergeCell ref="E6:F6"/>
    <mergeCell ref="G6:H6"/>
    <mergeCell ref="B1:H1"/>
    <mergeCell ref="B2:H2"/>
    <mergeCell ref="C4:H4"/>
    <mergeCell ref="E5:F5"/>
    <mergeCell ref="G5:H5"/>
    <mergeCell ref="B8:K8"/>
  </mergeCells>
  <printOptions horizontalCentered="1"/>
  <pageMargins left="0.78740157480314965" right="0.78740157480314965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autoPageBreaks="0" fitToPage="1"/>
  </sheetPr>
  <dimension ref="A1:V55"/>
  <sheetViews>
    <sheetView showGridLines="0" showRowColHeaders="0" showZeros="0" showRuler="0" showOutlineSymbols="0" zoomScaleNormal="100" workbookViewId="0"/>
  </sheetViews>
  <sheetFormatPr baseColWidth="10" defaultRowHeight="12.75" x14ac:dyDescent="0.2"/>
  <cols>
    <col min="1" max="1" width="2.42578125" customWidth="1"/>
    <col min="2" max="2" width="5.28515625" customWidth="1"/>
    <col min="3" max="3" width="11.42578125" customWidth="1"/>
    <col min="4" max="8" width="11.28515625" customWidth="1"/>
    <col min="9" max="9" width="10.7109375" customWidth="1"/>
    <col min="10" max="10" width="10.7109375" style="39" customWidth="1"/>
    <col min="11" max="14" width="7.7109375" customWidth="1"/>
    <col min="15" max="15" width="2.42578125" customWidth="1"/>
  </cols>
  <sheetData>
    <row r="1" spans="1:22" ht="21" customHeight="1" x14ac:dyDescent="0.2">
      <c r="B1" s="169" t="s">
        <v>10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  <c r="O1" s="14"/>
    </row>
    <row r="2" spans="1:22" s="1" customFormat="1" ht="21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8"/>
      <c r="P2" s="8"/>
      <c r="Q2" s="2"/>
      <c r="R2" s="2"/>
      <c r="S2" s="2"/>
      <c r="T2" s="2"/>
      <c r="U2" s="2"/>
      <c r="V2" s="2"/>
    </row>
    <row r="3" spans="1:22" s="1" customFormat="1" ht="15" customHeight="1" x14ac:dyDescent="0.2">
      <c r="B3" s="46" t="str">
        <f>Stamminfo!B2</f>
        <v>Letzte Aktualisierung: 30.06.2021</v>
      </c>
      <c r="C3" s="47"/>
      <c r="D3" s="4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/>
      <c r="R3"/>
      <c r="S3"/>
      <c r="T3" s="3"/>
      <c r="U3" s="3"/>
      <c r="V3" s="2"/>
    </row>
    <row r="4" spans="1:22" s="1" customFormat="1" ht="21" customHeight="1" x14ac:dyDescent="0.2">
      <c r="B4" s="152" t="s">
        <v>11</v>
      </c>
      <c r="C4" s="153"/>
      <c r="D4" s="153"/>
      <c r="E4" s="154"/>
      <c r="F4" s="175">
        <f>Stamminfo!C3</f>
        <v>0</v>
      </c>
      <c r="G4" s="176"/>
      <c r="H4" s="176"/>
      <c r="I4" s="176"/>
      <c r="J4" s="176"/>
      <c r="K4" s="176"/>
      <c r="L4" s="176"/>
      <c r="M4" s="176"/>
      <c r="N4" s="177"/>
      <c r="O4" s="10"/>
      <c r="P4" s="7"/>
      <c r="Q4"/>
      <c r="R4"/>
      <c r="S4"/>
      <c r="T4" s="4"/>
      <c r="U4" s="4"/>
      <c r="V4" s="2"/>
    </row>
    <row r="5" spans="1:22" s="1" customFormat="1" ht="21" customHeight="1" x14ac:dyDescent="0.2">
      <c r="B5" s="157" t="s">
        <v>31</v>
      </c>
      <c r="C5" s="158"/>
      <c r="D5" s="158"/>
      <c r="E5" s="159"/>
      <c r="F5" s="178">
        <f>Stamminfo!C4</f>
        <v>0</v>
      </c>
      <c r="G5" s="179"/>
      <c r="H5" s="179"/>
      <c r="I5" s="179"/>
      <c r="J5" s="179"/>
      <c r="K5" s="179"/>
      <c r="L5" s="179"/>
      <c r="M5" s="179"/>
      <c r="N5" s="180"/>
      <c r="O5" s="7"/>
      <c r="P5" s="7"/>
      <c r="Q5"/>
      <c r="R5"/>
      <c r="S5"/>
      <c r="T5" s="3"/>
      <c r="U5" s="5"/>
      <c r="V5" s="6"/>
    </row>
    <row r="6" spans="1:22" s="1" customFormat="1" ht="21" customHeight="1" x14ac:dyDescent="0.2">
      <c r="B6" s="160" t="s">
        <v>12</v>
      </c>
      <c r="C6" s="161"/>
      <c r="D6" s="161"/>
      <c r="E6" s="119"/>
      <c r="F6" s="181">
        <f>IF(Stamminfo!C5="","",DATE(Stamminfo!C5,MONTH(1),DAY(1)))</f>
        <v>44197</v>
      </c>
      <c r="G6" s="182"/>
      <c r="H6" s="182"/>
      <c r="I6" s="182"/>
      <c r="J6" s="182"/>
      <c r="K6" s="182"/>
      <c r="L6" s="182"/>
      <c r="M6" s="182"/>
      <c r="N6" s="183"/>
      <c r="O6" s="7"/>
      <c r="P6" s="7"/>
      <c r="Q6"/>
      <c r="R6"/>
      <c r="S6"/>
      <c r="T6" s="3"/>
      <c r="U6" s="5"/>
      <c r="V6" s="6"/>
    </row>
    <row r="7" spans="1:22" s="1" customFormat="1" ht="15" customHeight="1" x14ac:dyDescent="0.2">
      <c r="B7" s="24"/>
      <c r="C7" s="150"/>
      <c r="D7" s="150"/>
      <c r="E7" s="151"/>
      <c r="F7" s="151"/>
      <c r="G7" s="151"/>
      <c r="H7" s="151"/>
      <c r="I7" s="151"/>
      <c r="J7" s="37"/>
      <c r="K7" s="13"/>
      <c r="L7" s="13"/>
      <c r="M7" s="13"/>
      <c r="N7" s="13"/>
      <c r="O7" s="7"/>
      <c r="P7" s="7"/>
      <c r="Q7"/>
      <c r="R7"/>
      <c r="S7"/>
      <c r="T7" s="3"/>
      <c r="U7" s="5"/>
      <c r="V7" s="6"/>
    </row>
    <row r="8" spans="1:22" s="1" customFormat="1" ht="21" customHeight="1" x14ac:dyDescent="0.2">
      <c r="A8" s="9"/>
      <c r="B8" s="137" t="s">
        <v>15</v>
      </c>
      <c r="C8" s="138"/>
      <c r="D8" s="138"/>
      <c r="E8" s="138"/>
      <c r="F8" s="24"/>
      <c r="G8" s="184" t="s">
        <v>14</v>
      </c>
      <c r="H8" s="185"/>
      <c r="I8" s="185"/>
      <c r="J8" s="185"/>
      <c r="K8" s="185"/>
      <c r="L8" s="185"/>
      <c r="M8" s="185"/>
      <c r="N8" s="186"/>
      <c r="O8" s="7"/>
      <c r="P8" s="7"/>
      <c r="Q8"/>
      <c r="R8"/>
      <c r="S8"/>
      <c r="T8" s="3"/>
      <c r="U8" s="5"/>
      <c r="V8" s="6"/>
    </row>
    <row r="9" spans="1:22" s="1" customFormat="1" ht="21" customHeight="1" x14ac:dyDescent="0.2">
      <c r="A9" s="9"/>
      <c r="B9" s="126" t="s">
        <v>24</v>
      </c>
      <c r="C9" s="127"/>
      <c r="D9" s="128">
        <f>Stamminfo!G5</f>
        <v>0</v>
      </c>
      <c r="E9" s="129"/>
      <c r="F9" s="23"/>
      <c r="G9" s="142" t="s">
        <v>16</v>
      </c>
      <c r="H9" s="143"/>
      <c r="I9" s="134" t="str">
        <f>H49</f>
        <v/>
      </c>
      <c r="J9" s="135"/>
      <c r="K9" s="135"/>
      <c r="L9" s="135"/>
      <c r="M9" s="135"/>
      <c r="N9" s="136"/>
      <c r="O9" s="7"/>
      <c r="P9" s="7"/>
      <c r="Q9"/>
      <c r="R9"/>
      <c r="S9"/>
      <c r="T9" s="3"/>
      <c r="U9" s="5"/>
      <c r="V9" s="6"/>
    </row>
    <row r="10" spans="1:22" s="1" customFormat="1" ht="21" customHeight="1" x14ac:dyDescent="0.2">
      <c r="A10" s="9"/>
      <c r="B10" s="126" t="s">
        <v>25</v>
      </c>
      <c r="C10" s="127"/>
      <c r="D10" s="128"/>
      <c r="E10" s="129"/>
      <c r="F10" s="23"/>
      <c r="G10" s="148" t="s">
        <v>9</v>
      </c>
      <c r="H10" s="149"/>
      <c r="I10" s="120">
        <f>Stamminfo!G6</f>
        <v>0</v>
      </c>
      <c r="J10" s="121"/>
      <c r="K10" s="121"/>
      <c r="L10" s="121"/>
      <c r="M10" s="121"/>
      <c r="N10" s="122"/>
      <c r="O10" s="7"/>
      <c r="P10" s="7"/>
      <c r="Q10"/>
      <c r="R10"/>
      <c r="S10"/>
      <c r="T10" s="3"/>
      <c r="U10" s="5"/>
      <c r="V10" s="6"/>
    </row>
    <row r="11" spans="1:22" s="1" customFormat="1" ht="21" customHeight="1" x14ac:dyDescent="0.2">
      <c r="A11" s="9"/>
      <c r="B11" s="126" t="s">
        <v>7</v>
      </c>
      <c r="C11" s="127"/>
      <c r="D11" s="128">
        <f>D9+D10</f>
        <v>0</v>
      </c>
      <c r="E11" s="129"/>
      <c r="F11" s="23"/>
      <c r="G11" s="142" t="s">
        <v>26</v>
      </c>
      <c r="H11" s="143"/>
      <c r="I11" s="134" t="str">
        <f>IF(I9="","",SUM(I9-I10))</f>
        <v/>
      </c>
      <c r="J11" s="135"/>
      <c r="K11" s="135"/>
      <c r="L11" s="135"/>
      <c r="M11" s="135"/>
      <c r="N11" s="136"/>
      <c r="O11" s="7"/>
      <c r="P11" s="7"/>
      <c r="Q11"/>
      <c r="R11"/>
      <c r="S11"/>
      <c r="T11" s="3"/>
      <c r="U11" s="5"/>
      <c r="V11" s="6"/>
    </row>
    <row r="12" spans="1:22" s="1" customFormat="1" ht="21" customHeight="1" x14ac:dyDescent="0.2">
      <c r="A12" s="9"/>
      <c r="B12" s="118" t="s">
        <v>5</v>
      </c>
      <c r="C12" s="119"/>
      <c r="D12" s="155"/>
      <c r="E12" s="156"/>
      <c r="F12" s="23"/>
      <c r="G12" s="142" t="s">
        <v>13</v>
      </c>
      <c r="H12" s="143"/>
      <c r="I12" s="134">
        <f>I49</f>
        <v>0</v>
      </c>
      <c r="J12" s="135"/>
      <c r="K12" s="135"/>
      <c r="L12" s="135"/>
      <c r="M12" s="135"/>
      <c r="N12" s="136"/>
      <c r="O12" s="7"/>
      <c r="P12" s="7"/>
      <c r="Q12"/>
      <c r="R12"/>
      <c r="S12"/>
      <c r="T12" s="3"/>
      <c r="U12" s="5"/>
      <c r="V12" s="6"/>
    </row>
    <row r="13" spans="1:22" s="1" customFormat="1" ht="21" customHeight="1" x14ac:dyDescent="0.2">
      <c r="A13" s="9"/>
      <c r="B13" s="68" t="s">
        <v>6</v>
      </c>
      <c r="C13" s="69"/>
      <c r="D13" s="130" t="str">
        <f>IF(SUM(D11-D12)=0,"0",SUM(D11-D12))</f>
        <v>0</v>
      </c>
      <c r="E13" s="131"/>
      <c r="F13" s="23"/>
      <c r="G13" s="144" t="s">
        <v>4</v>
      </c>
      <c r="H13" s="145"/>
      <c r="I13" s="120"/>
      <c r="J13" s="121"/>
      <c r="K13" s="121"/>
      <c r="L13" s="121"/>
      <c r="M13" s="121"/>
      <c r="N13" s="122"/>
      <c r="O13" s="7"/>
      <c r="P13" s="7"/>
      <c r="Q13"/>
      <c r="R13"/>
      <c r="S13"/>
      <c r="T13" s="3"/>
      <c r="U13" s="5"/>
      <c r="V13" s="6"/>
    </row>
    <row r="14" spans="1:22" s="1" customFormat="1" ht="21" customHeight="1" x14ac:dyDescent="0.2">
      <c r="A14" s="9"/>
      <c r="B14" s="19"/>
      <c r="C14" s="13"/>
      <c r="D14" s="13"/>
      <c r="E14" s="20"/>
      <c r="F14" s="24"/>
      <c r="G14" s="146" t="s">
        <v>6</v>
      </c>
      <c r="H14" s="147"/>
      <c r="I14" s="123" t="str">
        <f>IF(OR(I9="",I12=""),"",I12+I13-I11)</f>
        <v/>
      </c>
      <c r="J14" s="124"/>
      <c r="K14" s="124"/>
      <c r="L14" s="124"/>
      <c r="M14" s="124"/>
      <c r="N14" s="125"/>
      <c r="O14" s="7"/>
      <c r="P14" s="7"/>
      <c r="Q14"/>
      <c r="R14"/>
      <c r="S14"/>
      <c r="T14" s="3"/>
      <c r="U14" s="5"/>
      <c r="V14" s="6"/>
    </row>
    <row r="15" spans="1:22" ht="15" customHeight="1" x14ac:dyDescent="0.2">
      <c r="B15" s="21"/>
      <c r="C15" s="22"/>
      <c r="D15" s="22"/>
      <c r="E15" s="25"/>
      <c r="F15" s="22"/>
      <c r="G15" s="22"/>
      <c r="H15" s="22"/>
      <c r="I15" s="22"/>
      <c r="J15" s="38"/>
      <c r="K15" s="36"/>
      <c r="L15" s="36"/>
      <c r="M15" s="36"/>
      <c r="N15" s="36"/>
      <c r="O15" s="21"/>
      <c r="P15" s="21"/>
    </row>
    <row r="16" spans="1:22" ht="24" customHeight="1" x14ac:dyDescent="0.2">
      <c r="B16" s="132" t="s">
        <v>0</v>
      </c>
      <c r="C16" s="133"/>
      <c r="D16" s="139" t="s">
        <v>1</v>
      </c>
      <c r="E16" s="140"/>
      <c r="F16" s="139" t="s">
        <v>2</v>
      </c>
      <c r="G16" s="141"/>
      <c r="H16" s="29" t="s">
        <v>3</v>
      </c>
      <c r="I16" s="40" t="s">
        <v>19</v>
      </c>
      <c r="J16" s="41" t="s">
        <v>20</v>
      </c>
      <c r="K16" s="166" t="s">
        <v>38</v>
      </c>
      <c r="L16" s="167"/>
      <c r="M16" s="167"/>
      <c r="N16" s="168"/>
      <c r="O16" s="21"/>
      <c r="P16" s="21"/>
    </row>
    <row r="17" spans="2:16" ht="15.75" customHeight="1" x14ac:dyDescent="0.2">
      <c r="B17" s="30"/>
      <c r="C17" s="31"/>
      <c r="D17" s="33" t="s">
        <v>17</v>
      </c>
      <c r="E17" s="34" t="s">
        <v>18</v>
      </c>
      <c r="F17" s="33" t="s">
        <v>17</v>
      </c>
      <c r="G17" s="34" t="s">
        <v>18</v>
      </c>
      <c r="H17" s="32"/>
      <c r="I17" s="32"/>
      <c r="J17" s="42"/>
      <c r="K17" s="76" t="s">
        <v>33</v>
      </c>
      <c r="L17" s="76" t="s">
        <v>34</v>
      </c>
      <c r="M17" s="76" t="s">
        <v>32</v>
      </c>
      <c r="N17" s="76" t="s">
        <v>35</v>
      </c>
      <c r="O17" s="21"/>
      <c r="P17" s="21"/>
    </row>
    <row r="18" spans="2:16" ht="21" customHeight="1" x14ac:dyDescent="0.2">
      <c r="B18" s="15">
        <f>WEEKDAY(Beginndatum_1)</f>
        <v>6</v>
      </c>
      <c r="C18" s="16">
        <f>Beginndatum_1</f>
        <v>44197</v>
      </c>
      <c r="D18" s="48"/>
      <c r="E18" s="27"/>
      <c r="F18" s="28"/>
      <c r="G18" s="28"/>
      <c r="H18" s="53"/>
      <c r="I18" s="45" t="str">
        <f>IF(OR(K18="x",L18="x",M18="x", ),H18,IF(F18&lt;&gt;"",((G18+(G18&lt;F18)-F18)+(E18+(E18&lt;D18)-D18))*24,IF(D18&lt;&gt;"",((E18+(E18&lt;D18)-D18)+(G18+(G18&lt;F18)-F18))*24,"0")))</f>
        <v>0</v>
      </c>
      <c r="J18" s="43">
        <f>IF(OR(N18="krank",N18="Urlaub",N18="Feiertag"),"0",IF(OR(C18="",I18=0),"",IF(I18-H18=0,0.000001,I18-H18)))</f>
        <v>9.9999999999999995E-7</v>
      </c>
      <c r="K18" s="60"/>
      <c r="L18" s="60"/>
      <c r="M18" s="74"/>
      <c r="N18" s="75"/>
      <c r="O18" s="21"/>
      <c r="P18" s="21"/>
    </row>
    <row r="19" spans="2:16" ht="21" customHeight="1" x14ac:dyDescent="0.2">
      <c r="B19" s="17">
        <f>IF(C19="","",WEEKDAY(C19))</f>
        <v>7</v>
      </c>
      <c r="C19" s="18">
        <f t="shared" ref="C19:C48" si="0">IF(C18&lt;&gt;"",IF(MONTH(Beginndatum_1)=MONTH(C18+1),C18+1,""),"")</f>
        <v>44198</v>
      </c>
      <c r="D19" s="49"/>
      <c r="E19" s="50"/>
      <c r="F19" s="51"/>
      <c r="G19" s="52"/>
      <c r="H19" s="54"/>
      <c r="I19" s="45" t="str">
        <f t="shared" ref="I19:I48" si="1">IF(OR(K19="x",L19="x",M19="x", ),H19,IF(F19&lt;&gt;"",((G19+(G19&lt;F19)-F19)+(E19+(E19&lt;D19)-D19))*24,IF(D19&lt;&gt;"",((E19+(E19&lt;D19)-D19)+(G19+(G19&lt;F19)-F19))*24,"0")))</f>
        <v>0</v>
      </c>
      <c r="J19" s="43">
        <f>IF(OR(N19="krank",N19="Urlaub",N19="Feiertag"),"0",IF(OR(C19="",I19=0),"",IF(I19-H19=0,0.000001,I19-H19)))</f>
        <v>9.9999999999999995E-7</v>
      </c>
      <c r="K19" s="60"/>
      <c r="L19" s="60"/>
      <c r="M19" s="60"/>
      <c r="N19" s="62"/>
      <c r="O19" s="21"/>
      <c r="P19" s="21"/>
    </row>
    <row r="20" spans="2:16" ht="21" customHeight="1" x14ac:dyDescent="0.2">
      <c r="B20" s="17">
        <f t="shared" ref="B20:B48" si="2">IF(C20="","",WEEKDAY(C20))</f>
        <v>1</v>
      </c>
      <c r="C20" s="18">
        <f t="shared" si="0"/>
        <v>44199</v>
      </c>
      <c r="D20" s="49"/>
      <c r="E20" s="50"/>
      <c r="F20" s="51"/>
      <c r="G20" s="52"/>
      <c r="H20" s="54"/>
      <c r="I20" s="45" t="str">
        <f t="shared" si="1"/>
        <v>0</v>
      </c>
      <c r="J20" s="43">
        <f t="shared" ref="J20:J48" si="3">IF(OR(N20="krank",N20="Urlaub",N20="Feiertag"),"0",IF(OR(C20="",I20=0),"",IF(I20-H20=0,0.000001,I20-H20)))</f>
        <v>9.9999999999999995E-7</v>
      </c>
      <c r="K20" s="61"/>
      <c r="L20" s="61"/>
      <c r="M20" s="61"/>
      <c r="N20" s="61"/>
      <c r="O20" s="21"/>
      <c r="P20" s="21"/>
    </row>
    <row r="21" spans="2:16" ht="21" customHeight="1" x14ac:dyDescent="0.2">
      <c r="B21" s="17">
        <f t="shared" si="2"/>
        <v>2</v>
      </c>
      <c r="C21" s="18">
        <f t="shared" si="0"/>
        <v>44200</v>
      </c>
      <c r="D21" s="50"/>
      <c r="E21" s="50"/>
      <c r="F21" s="51"/>
      <c r="G21" s="52"/>
      <c r="H21" s="54"/>
      <c r="I21" s="45" t="str">
        <f t="shared" si="1"/>
        <v>0</v>
      </c>
      <c r="J21" s="43">
        <f t="shared" si="3"/>
        <v>9.9999999999999995E-7</v>
      </c>
      <c r="K21" s="62"/>
      <c r="L21" s="62"/>
      <c r="M21" s="62"/>
      <c r="N21" s="62"/>
      <c r="O21" s="21"/>
      <c r="P21" s="21"/>
    </row>
    <row r="22" spans="2:16" ht="21" customHeight="1" x14ac:dyDescent="0.2">
      <c r="B22" s="17">
        <f t="shared" si="2"/>
        <v>3</v>
      </c>
      <c r="C22" s="18">
        <f t="shared" si="0"/>
        <v>44201</v>
      </c>
      <c r="D22" s="50"/>
      <c r="E22" s="50"/>
      <c r="F22" s="51"/>
      <c r="G22" s="52"/>
      <c r="H22" s="54"/>
      <c r="I22" s="45" t="str">
        <f t="shared" si="1"/>
        <v>0</v>
      </c>
      <c r="J22" s="43">
        <f t="shared" si="3"/>
        <v>9.9999999999999995E-7</v>
      </c>
      <c r="K22" s="63"/>
      <c r="L22" s="63"/>
      <c r="M22" s="63"/>
      <c r="N22" s="63"/>
      <c r="O22" s="21"/>
      <c r="P22" s="21"/>
    </row>
    <row r="23" spans="2:16" ht="21" customHeight="1" x14ac:dyDescent="0.2">
      <c r="B23" s="17">
        <f t="shared" si="2"/>
        <v>4</v>
      </c>
      <c r="C23" s="18">
        <f t="shared" si="0"/>
        <v>44202</v>
      </c>
      <c r="D23" s="50"/>
      <c r="E23" s="50"/>
      <c r="F23" s="51"/>
      <c r="G23" s="52"/>
      <c r="H23" s="54"/>
      <c r="I23" s="45" t="str">
        <f t="shared" si="1"/>
        <v>0</v>
      </c>
      <c r="J23" s="43">
        <f t="shared" si="3"/>
        <v>9.9999999999999995E-7</v>
      </c>
      <c r="K23" s="62"/>
      <c r="L23" s="62"/>
      <c r="M23" s="62"/>
      <c r="N23" s="62"/>
      <c r="O23" s="21"/>
      <c r="P23" s="21"/>
    </row>
    <row r="24" spans="2:16" ht="21" customHeight="1" x14ac:dyDescent="0.2">
      <c r="B24" s="17">
        <f t="shared" si="2"/>
        <v>5</v>
      </c>
      <c r="C24" s="18">
        <f t="shared" si="0"/>
        <v>44203</v>
      </c>
      <c r="D24" s="50"/>
      <c r="E24" s="50"/>
      <c r="F24" s="51"/>
      <c r="G24" s="52"/>
      <c r="H24" s="54"/>
      <c r="I24" s="45" t="str">
        <f t="shared" si="1"/>
        <v>0</v>
      </c>
      <c r="J24" s="43">
        <f t="shared" si="3"/>
        <v>9.9999999999999995E-7</v>
      </c>
      <c r="K24" s="64"/>
      <c r="L24" s="64"/>
      <c r="M24" s="64"/>
      <c r="N24" s="62"/>
      <c r="O24" s="21"/>
      <c r="P24" s="21"/>
    </row>
    <row r="25" spans="2:16" ht="21" customHeight="1" x14ac:dyDescent="0.2">
      <c r="B25" s="17">
        <f t="shared" si="2"/>
        <v>6</v>
      </c>
      <c r="C25" s="18">
        <f t="shared" si="0"/>
        <v>44204</v>
      </c>
      <c r="D25" s="49"/>
      <c r="E25" s="50"/>
      <c r="F25" s="51"/>
      <c r="G25" s="52"/>
      <c r="H25" s="54"/>
      <c r="I25" s="45" t="str">
        <f t="shared" si="1"/>
        <v>0</v>
      </c>
      <c r="J25" s="43">
        <f t="shared" si="3"/>
        <v>9.9999999999999995E-7</v>
      </c>
      <c r="K25" s="65"/>
      <c r="L25" s="65"/>
      <c r="M25" s="65"/>
      <c r="N25" s="65"/>
      <c r="O25" s="21"/>
      <c r="P25" s="21"/>
    </row>
    <row r="26" spans="2:16" ht="21" customHeight="1" x14ac:dyDescent="0.2">
      <c r="B26" s="17">
        <f t="shared" si="2"/>
        <v>7</v>
      </c>
      <c r="C26" s="18">
        <f t="shared" si="0"/>
        <v>44205</v>
      </c>
      <c r="D26" s="49"/>
      <c r="E26" s="50"/>
      <c r="F26" s="51"/>
      <c r="G26" s="52"/>
      <c r="H26" s="54"/>
      <c r="I26" s="45" t="str">
        <f t="shared" si="1"/>
        <v>0</v>
      </c>
      <c r="J26" s="43">
        <f t="shared" si="3"/>
        <v>9.9999999999999995E-7</v>
      </c>
      <c r="K26" s="65"/>
      <c r="L26" s="65"/>
      <c r="M26" s="65"/>
      <c r="N26" s="65"/>
      <c r="O26" s="21"/>
      <c r="P26" s="21"/>
    </row>
    <row r="27" spans="2:16" ht="21" customHeight="1" x14ac:dyDescent="0.2">
      <c r="B27" s="17">
        <f t="shared" si="2"/>
        <v>1</v>
      </c>
      <c r="C27" s="18">
        <f t="shared" si="0"/>
        <v>44206</v>
      </c>
      <c r="D27" s="49"/>
      <c r="E27" s="50"/>
      <c r="F27" s="51"/>
      <c r="G27" s="52"/>
      <c r="H27" s="54"/>
      <c r="I27" s="45" t="str">
        <f t="shared" si="1"/>
        <v>0</v>
      </c>
      <c r="J27" s="43">
        <f t="shared" si="3"/>
        <v>9.9999999999999995E-7</v>
      </c>
      <c r="K27" s="65"/>
      <c r="L27" s="65"/>
      <c r="M27" s="65"/>
      <c r="N27" s="65"/>
      <c r="O27" s="21"/>
      <c r="P27" s="21"/>
    </row>
    <row r="28" spans="2:16" ht="21" customHeight="1" x14ac:dyDescent="0.2">
      <c r="B28" s="17">
        <f t="shared" si="2"/>
        <v>2</v>
      </c>
      <c r="C28" s="18">
        <f t="shared" si="0"/>
        <v>44207</v>
      </c>
      <c r="D28" s="49"/>
      <c r="E28" s="50"/>
      <c r="F28" s="51"/>
      <c r="G28" s="52"/>
      <c r="H28" s="54"/>
      <c r="I28" s="45" t="str">
        <f t="shared" si="1"/>
        <v>0</v>
      </c>
      <c r="J28" s="43">
        <f t="shared" si="3"/>
        <v>9.9999999999999995E-7</v>
      </c>
      <c r="K28" s="65"/>
      <c r="L28" s="65"/>
      <c r="M28" s="65"/>
      <c r="N28" s="65"/>
      <c r="O28" s="21"/>
      <c r="P28" s="21"/>
    </row>
    <row r="29" spans="2:16" ht="21" customHeight="1" x14ac:dyDescent="0.2">
      <c r="B29" s="17">
        <f t="shared" si="2"/>
        <v>3</v>
      </c>
      <c r="C29" s="18">
        <f t="shared" si="0"/>
        <v>44208</v>
      </c>
      <c r="D29" s="49"/>
      <c r="E29" s="50"/>
      <c r="F29" s="51"/>
      <c r="G29" s="52"/>
      <c r="H29" s="54"/>
      <c r="I29" s="45" t="str">
        <f t="shared" si="1"/>
        <v>0</v>
      </c>
      <c r="J29" s="43">
        <f t="shared" si="3"/>
        <v>9.9999999999999995E-7</v>
      </c>
      <c r="K29" s="65"/>
      <c r="L29" s="65"/>
      <c r="M29" s="65"/>
      <c r="N29" s="65"/>
      <c r="O29" s="21"/>
      <c r="P29" s="21"/>
    </row>
    <row r="30" spans="2:16" ht="21" customHeight="1" x14ac:dyDescent="0.2">
      <c r="B30" s="17">
        <f t="shared" si="2"/>
        <v>4</v>
      </c>
      <c r="C30" s="18">
        <f t="shared" si="0"/>
        <v>44209</v>
      </c>
      <c r="D30" s="49"/>
      <c r="E30" s="50"/>
      <c r="F30" s="51"/>
      <c r="G30" s="52"/>
      <c r="H30" s="54"/>
      <c r="I30" s="45" t="str">
        <f t="shared" si="1"/>
        <v>0</v>
      </c>
      <c r="J30" s="43">
        <f t="shared" si="3"/>
        <v>9.9999999999999995E-7</v>
      </c>
      <c r="K30" s="66"/>
      <c r="L30" s="66"/>
      <c r="M30" s="66"/>
      <c r="N30" s="66"/>
      <c r="O30" s="21"/>
      <c r="P30" s="21"/>
    </row>
    <row r="31" spans="2:16" ht="21" customHeight="1" x14ac:dyDescent="0.2">
      <c r="B31" s="17">
        <f t="shared" si="2"/>
        <v>5</v>
      </c>
      <c r="C31" s="18">
        <f t="shared" si="0"/>
        <v>44210</v>
      </c>
      <c r="D31" s="49"/>
      <c r="E31" s="50"/>
      <c r="F31" s="51"/>
      <c r="G31" s="52"/>
      <c r="H31" s="54"/>
      <c r="I31" s="45" t="str">
        <f t="shared" si="1"/>
        <v>0</v>
      </c>
      <c r="J31" s="43">
        <f t="shared" si="3"/>
        <v>9.9999999999999995E-7</v>
      </c>
      <c r="K31" s="64"/>
      <c r="L31" s="64"/>
      <c r="M31" s="64"/>
      <c r="N31" s="64"/>
    </row>
    <row r="32" spans="2:16" ht="21" customHeight="1" x14ac:dyDescent="0.2">
      <c r="B32" s="17">
        <f t="shared" si="2"/>
        <v>6</v>
      </c>
      <c r="C32" s="18">
        <f t="shared" si="0"/>
        <v>44211</v>
      </c>
      <c r="D32" s="49"/>
      <c r="E32" s="50"/>
      <c r="F32" s="51"/>
      <c r="G32" s="52"/>
      <c r="H32" s="54"/>
      <c r="I32" s="45" t="str">
        <f t="shared" si="1"/>
        <v>0</v>
      </c>
      <c r="J32" s="43">
        <f t="shared" si="3"/>
        <v>9.9999999999999995E-7</v>
      </c>
      <c r="K32" s="65"/>
      <c r="L32" s="65"/>
      <c r="M32" s="65"/>
      <c r="N32" s="65"/>
    </row>
    <row r="33" spans="2:14" ht="21" customHeight="1" x14ac:dyDescent="0.2">
      <c r="B33" s="17">
        <f t="shared" si="2"/>
        <v>7</v>
      </c>
      <c r="C33" s="18">
        <f t="shared" si="0"/>
        <v>44212</v>
      </c>
      <c r="D33" s="49"/>
      <c r="E33" s="50"/>
      <c r="F33" s="51"/>
      <c r="G33" s="52"/>
      <c r="H33" s="54"/>
      <c r="I33" s="45" t="str">
        <f t="shared" si="1"/>
        <v>0</v>
      </c>
      <c r="J33" s="43">
        <f t="shared" si="3"/>
        <v>9.9999999999999995E-7</v>
      </c>
      <c r="K33" s="65"/>
      <c r="L33" s="65"/>
      <c r="M33" s="65"/>
      <c r="N33" s="65"/>
    </row>
    <row r="34" spans="2:14" ht="21" customHeight="1" x14ac:dyDescent="0.2">
      <c r="B34" s="17">
        <f t="shared" si="2"/>
        <v>1</v>
      </c>
      <c r="C34" s="18">
        <f t="shared" si="0"/>
        <v>44213</v>
      </c>
      <c r="D34" s="49"/>
      <c r="E34" s="50"/>
      <c r="F34" s="51"/>
      <c r="G34" s="52"/>
      <c r="H34" s="54"/>
      <c r="I34" s="45" t="str">
        <f t="shared" si="1"/>
        <v>0</v>
      </c>
      <c r="J34" s="43">
        <f t="shared" si="3"/>
        <v>9.9999999999999995E-7</v>
      </c>
      <c r="K34" s="65"/>
      <c r="L34" s="65"/>
      <c r="M34" s="65"/>
      <c r="N34" s="65"/>
    </row>
    <row r="35" spans="2:14" ht="21" customHeight="1" x14ac:dyDescent="0.2">
      <c r="B35" s="17">
        <f t="shared" si="2"/>
        <v>2</v>
      </c>
      <c r="C35" s="18">
        <f t="shared" si="0"/>
        <v>44214</v>
      </c>
      <c r="D35" s="49"/>
      <c r="E35" s="50"/>
      <c r="F35" s="51"/>
      <c r="G35" s="52"/>
      <c r="H35" s="54"/>
      <c r="I35" s="45" t="str">
        <f t="shared" si="1"/>
        <v>0</v>
      </c>
      <c r="J35" s="43">
        <f t="shared" si="3"/>
        <v>9.9999999999999995E-7</v>
      </c>
      <c r="K35" s="65"/>
      <c r="L35" s="65"/>
      <c r="M35" s="65"/>
      <c r="N35" s="65"/>
    </row>
    <row r="36" spans="2:14" ht="21" customHeight="1" x14ac:dyDescent="0.2">
      <c r="B36" s="17">
        <f t="shared" si="2"/>
        <v>3</v>
      </c>
      <c r="C36" s="18">
        <f t="shared" si="0"/>
        <v>44215</v>
      </c>
      <c r="D36" s="49"/>
      <c r="E36" s="50"/>
      <c r="F36" s="51"/>
      <c r="G36" s="52"/>
      <c r="H36" s="54"/>
      <c r="I36" s="45" t="str">
        <f t="shared" si="1"/>
        <v>0</v>
      </c>
      <c r="J36" s="43">
        <f t="shared" si="3"/>
        <v>9.9999999999999995E-7</v>
      </c>
      <c r="K36" s="65"/>
      <c r="L36" s="65"/>
      <c r="M36" s="65"/>
      <c r="N36" s="65"/>
    </row>
    <row r="37" spans="2:14" ht="21" customHeight="1" x14ac:dyDescent="0.2">
      <c r="B37" s="17">
        <f t="shared" si="2"/>
        <v>4</v>
      </c>
      <c r="C37" s="18">
        <f t="shared" si="0"/>
        <v>44216</v>
      </c>
      <c r="D37" s="49"/>
      <c r="E37" s="50"/>
      <c r="F37" s="51"/>
      <c r="G37" s="52"/>
      <c r="H37" s="54"/>
      <c r="I37" s="45" t="str">
        <f t="shared" si="1"/>
        <v>0</v>
      </c>
      <c r="J37" s="43">
        <f t="shared" si="3"/>
        <v>9.9999999999999995E-7</v>
      </c>
      <c r="K37" s="65"/>
      <c r="L37" s="65"/>
      <c r="M37" s="65"/>
      <c r="N37" s="65"/>
    </row>
    <row r="38" spans="2:14" ht="21" customHeight="1" x14ac:dyDescent="0.2">
      <c r="B38" s="17">
        <f>IF(C38="","",WEEKDAY(C38))</f>
        <v>5</v>
      </c>
      <c r="C38" s="18">
        <f t="shared" si="0"/>
        <v>44217</v>
      </c>
      <c r="D38" s="49"/>
      <c r="E38" s="50"/>
      <c r="F38" s="51"/>
      <c r="G38" s="52"/>
      <c r="H38" s="54"/>
      <c r="I38" s="45" t="str">
        <f t="shared" si="1"/>
        <v>0</v>
      </c>
      <c r="J38" s="43">
        <f t="shared" si="3"/>
        <v>9.9999999999999995E-7</v>
      </c>
      <c r="K38" s="65"/>
      <c r="L38" s="65"/>
      <c r="M38" s="65"/>
      <c r="N38" s="65"/>
    </row>
    <row r="39" spans="2:14" ht="21" customHeight="1" x14ac:dyDescent="0.2">
      <c r="B39" s="17">
        <f t="shared" si="2"/>
        <v>6</v>
      </c>
      <c r="C39" s="18">
        <f t="shared" si="0"/>
        <v>44218</v>
      </c>
      <c r="D39" s="49"/>
      <c r="E39" s="50"/>
      <c r="F39" s="51"/>
      <c r="G39" s="52"/>
      <c r="H39" s="54"/>
      <c r="I39" s="45" t="str">
        <f t="shared" si="1"/>
        <v>0</v>
      </c>
      <c r="J39" s="43">
        <f t="shared" si="3"/>
        <v>9.9999999999999995E-7</v>
      </c>
      <c r="K39" s="65"/>
      <c r="L39" s="65"/>
      <c r="M39" s="65"/>
      <c r="N39" s="65"/>
    </row>
    <row r="40" spans="2:14" ht="21" customHeight="1" x14ac:dyDescent="0.2">
      <c r="B40" s="17">
        <f t="shared" si="2"/>
        <v>7</v>
      </c>
      <c r="C40" s="18">
        <f t="shared" si="0"/>
        <v>44219</v>
      </c>
      <c r="D40" s="49"/>
      <c r="E40" s="50"/>
      <c r="F40" s="51"/>
      <c r="G40" s="52"/>
      <c r="H40" s="54"/>
      <c r="I40" s="45" t="str">
        <f t="shared" si="1"/>
        <v>0</v>
      </c>
      <c r="J40" s="43">
        <f t="shared" si="3"/>
        <v>9.9999999999999995E-7</v>
      </c>
      <c r="K40" s="66"/>
      <c r="L40" s="66"/>
      <c r="M40" s="66"/>
      <c r="N40" s="66"/>
    </row>
    <row r="41" spans="2:14" ht="21" customHeight="1" x14ac:dyDescent="0.2">
      <c r="B41" s="17">
        <f t="shared" si="2"/>
        <v>1</v>
      </c>
      <c r="C41" s="18">
        <f t="shared" si="0"/>
        <v>44220</v>
      </c>
      <c r="D41" s="49"/>
      <c r="E41" s="50"/>
      <c r="F41" s="51"/>
      <c r="G41" s="52"/>
      <c r="H41" s="54"/>
      <c r="I41" s="45" t="str">
        <f t="shared" si="1"/>
        <v>0</v>
      </c>
      <c r="J41" s="43">
        <f t="shared" si="3"/>
        <v>9.9999999999999995E-7</v>
      </c>
      <c r="K41" s="64"/>
      <c r="L41" s="64"/>
      <c r="M41" s="64"/>
      <c r="N41" s="64"/>
    </row>
    <row r="42" spans="2:14" ht="21" customHeight="1" x14ac:dyDescent="0.2">
      <c r="B42" s="17">
        <f t="shared" si="2"/>
        <v>2</v>
      </c>
      <c r="C42" s="18">
        <f t="shared" si="0"/>
        <v>44221</v>
      </c>
      <c r="D42" s="49"/>
      <c r="E42" s="50"/>
      <c r="F42" s="51"/>
      <c r="G42" s="52"/>
      <c r="H42" s="54"/>
      <c r="I42" s="45" t="str">
        <f t="shared" si="1"/>
        <v>0</v>
      </c>
      <c r="J42" s="43">
        <f t="shared" si="3"/>
        <v>9.9999999999999995E-7</v>
      </c>
      <c r="K42" s="66"/>
      <c r="L42" s="66"/>
      <c r="M42" s="66"/>
      <c r="N42" s="66"/>
    </row>
    <row r="43" spans="2:14" ht="21" customHeight="1" x14ac:dyDescent="0.2">
      <c r="B43" s="17">
        <f t="shared" si="2"/>
        <v>3</v>
      </c>
      <c r="C43" s="18">
        <f t="shared" si="0"/>
        <v>44222</v>
      </c>
      <c r="D43" s="49"/>
      <c r="E43" s="50"/>
      <c r="F43" s="51"/>
      <c r="G43" s="52"/>
      <c r="H43" s="54"/>
      <c r="I43" s="45" t="str">
        <f t="shared" si="1"/>
        <v>0</v>
      </c>
      <c r="J43" s="43">
        <f t="shared" si="3"/>
        <v>9.9999999999999995E-7</v>
      </c>
      <c r="K43" s="64"/>
      <c r="L43" s="64"/>
      <c r="M43" s="64"/>
      <c r="N43" s="64"/>
    </row>
    <row r="44" spans="2:14" ht="21" customHeight="1" x14ac:dyDescent="0.2">
      <c r="B44" s="17">
        <f t="shared" si="2"/>
        <v>4</v>
      </c>
      <c r="C44" s="18">
        <f t="shared" si="0"/>
        <v>44223</v>
      </c>
      <c r="D44" s="49"/>
      <c r="E44" s="50"/>
      <c r="F44" s="51"/>
      <c r="G44" s="52"/>
      <c r="H44" s="54"/>
      <c r="I44" s="45" t="str">
        <f t="shared" si="1"/>
        <v>0</v>
      </c>
      <c r="J44" s="43">
        <f t="shared" si="3"/>
        <v>9.9999999999999995E-7</v>
      </c>
      <c r="K44" s="65"/>
      <c r="L44" s="65"/>
      <c r="M44" s="65"/>
      <c r="N44" s="65"/>
    </row>
    <row r="45" spans="2:14" ht="21" customHeight="1" x14ac:dyDescent="0.2">
      <c r="B45" s="17">
        <f t="shared" si="2"/>
        <v>5</v>
      </c>
      <c r="C45" s="18">
        <f t="shared" si="0"/>
        <v>44224</v>
      </c>
      <c r="D45" s="49"/>
      <c r="E45" s="50"/>
      <c r="F45" s="51"/>
      <c r="G45" s="52"/>
      <c r="H45" s="54"/>
      <c r="I45" s="45" t="str">
        <f t="shared" si="1"/>
        <v>0</v>
      </c>
      <c r="J45" s="43">
        <f t="shared" si="3"/>
        <v>9.9999999999999995E-7</v>
      </c>
      <c r="K45" s="65"/>
      <c r="L45" s="65"/>
      <c r="M45" s="65"/>
      <c r="N45" s="65"/>
    </row>
    <row r="46" spans="2:14" ht="21" customHeight="1" x14ac:dyDescent="0.2">
      <c r="B46" s="17">
        <f t="shared" si="2"/>
        <v>6</v>
      </c>
      <c r="C46" s="18">
        <f t="shared" si="0"/>
        <v>44225</v>
      </c>
      <c r="D46" s="49"/>
      <c r="E46" s="50"/>
      <c r="F46" s="51"/>
      <c r="G46" s="52"/>
      <c r="H46" s="54"/>
      <c r="I46" s="45" t="str">
        <f t="shared" si="1"/>
        <v>0</v>
      </c>
      <c r="J46" s="43">
        <f t="shared" si="3"/>
        <v>9.9999999999999995E-7</v>
      </c>
      <c r="K46" s="65"/>
      <c r="L46" s="65"/>
      <c r="M46" s="65"/>
      <c r="N46" s="65"/>
    </row>
    <row r="47" spans="2:14" ht="21" customHeight="1" x14ac:dyDescent="0.2">
      <c r="B47" s="17">
        <f t="shared" si="2"/>
        <v>7</v>
      </c>
      <c r="C47" s="18">
        <f t="shared" si="0"/>
        <v>44226</v>
      </c>
      <c r="D47" s="49"/>
      <c r="E47" s="50"/>
      <c r="F47" s="51"/>
      <c r="G47" s="52"/>
      <c r="H47" s="54"/>
      <c r="I47" s="45" t="str">
        <f t="shared" si="1"/>
        <v>0</v>
      </c>
      <c r="J47" s="43">
        <f t="shared" si="3"/>
        <v>9.9999999999999995E-7</v>
      </c>
      <c r="K47" s="65"/>
      <c r="L47" s="65"/>
      <c r="M47" s="65"/>
      <c r="N47" s="65"/>
    </row>
    <row r="48" spans="2:14" ht="21" customHeight="1" x14ac:dyDescent="0.2">
      <c r="B48" s="17">
        <f t="shared" si="2"/>
        <v>1</v>
      </c>
      <c r="C48" s="18">
        <f t="shared" si="0"/>
        <v>44227</v>
      </c>
      <c r="D48" s="49"/>
      <c r="E48" s="50"/>
      <c r="F48" s="51"/>
      <c r="G48" s="52"/>
      <c r="H48" s="54"/>
      <c r="I48" s="45" t="str">
        <f t="shared" si="1"/>
        <v>0</v>
      </c>
      <c r="J48" s="43">
        <f t="shared" si="3"/>
        <v>9.9999999999999995E-7</v>
      </c>
      <c r="K48" s="67"/>
      <c r="L48" s="67"/>
      <c r="M48" s="67"/>
      <c r="N48" s="67"/>
    </row>
    <row r="49" spans="2:14" ht="21" customHeight="1" x14ac:dyDescent="0.2">
      <c r="B49" s="116" t="s">
        <v>8</v>
      </c>
      <c r="C49" s="117"/>
      <c r="D49" s="113"/>
      <c r="E49" s="114"/>
      <c r="F49" s="114"/>
      <c r="G49" s="115"/>
      <c r="H49" s="26" t="str">
        <f>IF(SUM(H18:H48)=0,"",SUM(H18:H48))</f>
        <v/>
      </c>
      <c r="I49" s="26">
        <f>SUM(I18:I48)</f>
        <v>0</v>
      </c>
      <c r="J49" s="44">
        <f>SUM(J18:J48)</f>
        <v>3.1000000000000008E-5</v>
      </c>
      <c r="K49" s="163" t="s">
        <v>37</v>
      </c>
      <c r="L49" s="164"/>
      <c r="M49" s="165"/>
      <c r="N49" s="77">
        <f>COUNTIF(N18:N48,"x")</f>
        <v>0</v>
      </c>
    </row>
    <row r="50" spans="2:14" ht="15.75" customHeight="1" x14ac:dyDescent="0.2">
      <c r="B50" s="78"/>
      <c r="C50" s="79"/>
      <c r="D50" s="79"/>
      <c r="E50" s="79"/>
      <c r="F50" s="79"/>
      <c r="G50" s="79"/>
      <c r="H50" s="80"/>
      <c r="I50" s="80"/>
      <c r="J50" s="81"/>
      <c r="K50" s="162" t="s">
        <v>39</v>
      </c>
      <c r="L50" s="162"/>
      <c r="M50" s="162"/>
      <c r="N50" s="162"/>
    </row>
    <row r="51" spans="2:14" ht="12" customHeight="1" x14ac:dyDescent="0.2">
      <c r="C51" s="12"/>
      <c r="D51" s="12"/>
      <c r="E51" s="12"/>
      <c r="F51" s="12"/>
      <c r="G51" s="11"/>
      <c r="H51" s="11"/>
      <c r="I51" s="11"/>
      <c r="J51" s="38"/>
    </row>
    <row r="52" spans="2:14" ht="82.5" customHeight="1" x14ac:dyDescent="0.2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3" spans="2:14" ht="12.75" customHeight="1" x14ac:dyDescent="0.2"/>
    <row r="54" spans="2:14" ht="12.75" customHeight="1" x14ac:dyDescent="0.2">
      <c r="B54" s="70" t="s">
        <v>27</v>
      </c>
    </row>
    <row r="55" spans="2:14" ht="12.75" customHeight="1" x14ac:dyDescent="0.2">
      <c r="B55" s="71" t="s">
        <v>28</v>
      </c>
      <c r="H55" s="73" t="s">
        <v>29</v>
      </c>
      <c r="I55" s="72"/>
      <c r="J55" s="72"/>
      <c r="K55" s="72"/>
      <c r="L55" s="72"/>
      <c r="M55" s="72"/>
      <c r="N55" s="72"/>
    </row>
  </sheetData>
  <sheetProtection password="84E8" sheet="1" objects="1" scenarios="1"/>
  <mergeCells count="40">
    <mergeCell ref="K50:N50"/>
    <mergeCell ref="K49:M49"/>
    <mergeCell ref="K16:N16"/>
    <mergeCell ref="B52:N52"/>
    <mergeCell ref="B1:N2"/>
    <mergeCell ref="F4:N4"/>
    <mergeCell ref="F5:N5"/>
    <mergeCell ref="F6:N6"/>
    <mergeCell ref="G8:N8"/>
    <mergeCell ref="G9:H9"/>
    <mergeCell ref="G10:H10"/>
    <mergeCell ref="I12:N12"/>
    <mergeCell ref="C7:I7"/>
    <mergeCell ref="B4:E4"/>
    <mergeCell ref="G11:H11"/>
    <mergeCell ref="D11:E11"/>
    <mergeCell ref="D12:E12"/>
    <mergeCell ref="I11:N11"/>
    <mergeCell ref="B5:E5"/>
    <mergeCell ref="B6:E6"/>
    <mergeCell ref="B16:C16"/>
    <mergeCell ref="I9:N9"/>
    <mergeCell ref="I10:N10"/>
    <mergeCell ref="B11:C11"/>
    <mergeCell ref="B8:E8"/>
    <mergeCell ref="D16:E16"/>
    <mergeCell ref="F16:G16"/>
    <mergeCell ref="G12:H12"/>
    <mergeCell ref="G13:H13"/>
    <mergeCell ref="G14:H14"/>
    <mergeCell ref="D49:G49"/>
    <mergeCell ref="B49:C49"/>
    <mergeCell ref="B12:C12"/>
    <mergeCell ref="I13:N13"/>
    <mergeCell ref="I14:N14"/>
    <mergeCell ref="B9:C9"/>
    <mergeCell ref="D9:E9"/>
    <mergeCell ref="B10:C10"/>
    <mergeCell ref="D10:E10"/>
    <mergeCell ref="D13:E13"/>
  </mergeCells>
  <phoneticPr fontId="0" type="noConversion"/>
  <conditionalFormatting sqref="B18:H18">
    <cfRule type="expression" dxfId="533" priority="51" stopIfTrue="1">
      <formula>OR(WEEKDAY($C$18)=7,WEEKDAY($C$18)=1)</formula>
    </cfRule>
  </conditionalFormatting>
  <conditionalFormatting sqref="B19:H19">
    <cfRule type="expression" dxfId="532" priority="50" stopIfTrue="1">
      <formula>OR(WEEKDAY($C$19)=7,WEEKDAY($C$19)=1)</formula>
    </cfRule>
  </conditionalFormatting>
  <conditionalFormatting sqref="B20:H20">
    <cfRule type="expression" dxfId="531" priority="49" stopIfTrue="1">
      <formula>OR(WEEKDAY($C$20)=7,WEEKDAY($C$20)=1)</formula>
    </cfRule>
  </conditionalFormatting>
  <conditionalFormatting sqref="B21:C21 E21:H21">
    <cfRule type="expression" dxfId="530" priority="48" stopIfTrue="1">
      <formula>OR(WEEKDAY($C$21)=7,WEEKDAY($C$21)=1)</formula>
    </cfRule>
  </conditionalFormatting>
  <conditionalFormatting sqref="B22:C22 H22">
    <cfRule type="expression" dxfId="529" priority="47" stopIfTrue="1">
      <formula>OR(WEEKDAY($C$22)=7,WEEKDAY($C$22)=1)</formula>
    </cfRule>
  </conditionalFormatting>
  <conditionalFormatting sqref="B23:C23 H23">
    <cfRule type="expression" dxfId="528" priority="46" stopIfTrue="1">
      <formula>OR(WEEKDAY($C$23)=7,WEEKDAY($C$23)=1)</formula>
    </cfRule>
  </conditionalFormatting>
  <conditionalFormatting sqref="B24:C24 H24">
    <cfRule type="expression" dxfId="527" priority="45" stopIfTrue="1">
      <formula>OR(WEEKDAY($C$24)=7,WEEKDAY($C$24)=1)</formula>
    </cfRule>
  </conditionalFormatting>
  <conditionalFormatting sqref="B25:H25">
    <cfRule type="expression" dxfId="526" priority="44" stopIfTrue="1">
      <formula>OR(WEEKDAY($C$25)=7,WEEKDAY($C$25)=1)</formula>
    </cfRule>
  </conditionalFormatting>
  <conditionalFormatting sqref="B26:H26">
    <cfRule type="expression" dxfId="525" priority="43" stopIfTrue="1">
      <formula>OR(WEEKDAY($C$26)=7,WEEKDAY($C$26)=1)</formula>
    </cfRule>
  </conditionalFormatting>
  <conditionalFormatting sqref="B27:H27">
    <cfRule type="expression" dxfId="524" priority="42" stopIfTrue="1">
      <formula>OR(WEEKDAY($C$27)=7,WEEKDAY($C$27)=1)</formula>
    </cfRule>
  </conditionalFormatting>
  <conditionalFormatting sqref="B28:H28">
    <cfRule type="expression" dxfId="523" priority="41" stopIfTrue="1">
      <formula>OR(WEEKDAY($C$28)=7,WEEKDAY($C$28)=1)</formula>
    </cfRule>
  </conditionalFormatting>
  <conditionalFormatting sqref="B29:H29">
    <cfRule type="expression" dxfId="522" priority="40" stopIfTrue="1">
      <formula>OR(WEEKDAY($C$29)=7,WEEKDAY($C$29)=1)</formula>
    </cfRule>
  </conditionalFormatting>
  <conditionalFormatting sqref="B30:H30">
    <cfRule type="expression" dxfId="521" priority="39" stopIfTrue="1">
      <formula>OR(WEEKDAY($C$30)=7,WEEKDAY($C$30)=1)</formula>
    </cfRule>
  </conditionalFormatting>
  <conditionalFormatting sqref="B31:H31">
    <cfRule type="expression" dxfId="520" priority="38" stopIfTrue="1">
      <formula>OR(WEEKDAY($C$31)=7,WEEKDAY($C$31)=1)</formula>
    </cfRule>
  </conditionalFormatting>
  <conditionalFormatting sqref="B32:H32">
    <cfRule type="expression" dxfId="519" priority="37" stopIfTrue="1">
      <formula>OR(WEEKDAY($C$32)=7,WEEKDAY($C$32)=1)</formula>
    </cfRule>
  </conditionalFormatting>
  <conditionalFormatting sqref="B33:G33">
    <cfRule type="expression" dxfId="518" priority="36" stopIfTrue="1">
      <formula>OR(WEEKDAY($C$33)=7,WEEKDAY($C$33)=1)</formula>
    </cfRule>
  </conditionalFormatting>
  <conditionalFormatting sqref="B34:G34">
    <cfRule type="expression" dxfId="517" priority="35" stopIfTrue="1">
      <formula>OR(WEEKDAY($C$34)=7,WEEKDAY($C$34)=1)</formula>
    </cfRule>
  </conditionalFormatting>
  <conditionalFormatting sqref="B35:G35">
    <cfRule type="expression" dxfId="516" priority="34" stopIfTrue="1">
      <formula>OR(WEEKDAY($C$35)=7,WEEKDAY($C$35)=1)</formula>
    </cfRule>
  </conditionalFormatting>
  <conditionalFormatting sqref="B36:G36">
    <cfRule type="expression" dxfId="515" priority="33" stopIfTrue="1">
      <formula>OR(WEEKDAY($C$36)=7,WEEKDAY($C$36)=1)</formula>
    </cfRule>
  </conditionalFormatting>
  <conditionalFormatting sqref="B37:G37">
    <cfRule type="expression" dxfId="514" priority="32" stopIfTrue="1">
      <formula>OR(WEEKDAY($C$37)=7,WEEKDAY($C$37)=1)</formula>
    </cfRule>
  </conditionalFormatting>
  <conditionalFormatting sqref="B38:H38">
    <cfRule type="expression" dxfId="513" priority="31" stopIfTrue="1">
      <formula>OR(WEEKDAY($C$38)=7,WEEKDAY($C$38)=1)</formula>
    </cfRule>
  </conditionalFormatting>
  <conditionalFormatting sqref="B39:H39">
    <cfRule type="expression" dxfId="512" priority="30" stopIfTrue="1">
      <formula>OR(WEEKDAY($C$39)=7,WEEKDAY($C$39)=1)</formula>
    </cfRule>
  </conditionalFormatting>
  <conditionalFormatting sqref="B40:G40">
    <cfRule type="expression" dxfId="511" priority="29" stopIfTrue="1">
      <formula>OR(WEEKDAY($C$40)=7,WEEKDAY($C$40)=1)</formula>
    </cfRule>
  </conditionalFormatting>
  <conditionalFormatting sqref="B41:G41">
    <cfRule type="expression" dxfId="510" priority="28" stopIfTrue="1">
      <formula>OR(WEEKDAY($C$41)=7,WEEKDAY($C$41)=1)</formula>
    </cfRule>
  </conditionalFormatting>
  <conditionalFormatting sqref="B42:G42">
    <cfRule type="expression" dxfId="509" priority="27" stopIfTrue="1">
      <formula>OR(WEEKDAY($C$42)=7,WEEKDAY($C$42)=1)</formula>
    </cfRule>
  </conditionalFormatting>
  <conditionalFormatting sqref="B43:G43">
    <cfRule type="expression" dxfId="508" priority="26" stopIfTrue="1">
      <formula>OR(WEEKDAY($C$43)=7,WEEKDAY($C$43)=1)</formula>
    </cfRule>
  </conditionalFormatting>
  <conditionalFormatting sqref="B44:G44">
    <cfRule type="expression" dxfId="507" priority="25" stopIfTrue="1">
      <formula>OR(WEEKDAY($C$44)=7,WEEKDAY($C$44)=1)</formula>
    </cfRule>
  </conditionalFormatting>
  <conditionalFormatting sqref="B45:H45">
    <cfRule type="expression" dxfId="506" priority="24" stopIfTrue="1">
      <formula>OR(WEEKDAY($C$45)=7,WEEKDAY($C$45)=1)</formula>
    </cfRule>
  </conditionalFormatting>
  <conditionalFormatting sqref="B46:H46">
    <cfRule type="expression" dxfId="505" priority="23" stopIfTrue="1">
      <formula>OR(WEEKDAY($C$46)=7,WEEKDAY($C$46)=1)</formula>
    </cfRule>
  </conditionalFormatting>
  <conditionalFormatting sqref="B47:G47">
    <cfRule type="expression" dxfId="504" priority="22" stopIfTrue="1">
      <formula>OR(WEEKDAY($C$47)=7,WEEKDAY($C$47)=1)</formula>
    </cfRule>
  </conditionalFormatting>
  <conditionalFormatting sqref="B48:G48">
    <cfRule type="expression" dxfId="503" priority="21" stopIfTrue="1">
      <formula>OR(WEEKDAY($C$48)=7,WEEKDAY($C$48)=1)</formula>
    </cfRule>
  </conditionalFormatting>
  <conditionalFormatting sqref="H33">
    <cfRule type="expression" dxfId="502" priority="19" stopIfTrue="1">
      <formula>OR(WEEKDAY($C$26)=7,WEEKDAY($C$26)=1)</formula>
    </cfRule>
  </conditionalFormatting>
  <conditionalFormatting sqref="H34">
    <cfRule type="expression" dxfId="501" priority="18" stopIfTrue="1">
      <formula>OR(WEEKDAY($C$27)=7,WEEKDAY($C$27)=1)</formula>
    </cfRule>
  </conditionalFormatting>
  <conditionalFormatting sqref="H35">
    <cfRule type="expression" dxfId="500" priority="17" stopIfTrue="1">
      <formula>OR(WEEKDAY($C$28)=7,WEEKDAY($C$28)=1)</formula>
    </cfRule>
  </conditionalFormatting>
  <conditionalFormatting sqref="H36">
    <cfRule type="expression" dxfId="499" priority="16" stopIfTrue="1">
      <formula>OR(WEEKDAY($C$29)=7,WEEKDAY($C$29)=1)</formula>
    </cfRule>
  </conditionalFormatting>
  <conditionalFormatting sqref="H37">
    <cfRule type="expression" dxfId="498" priority="15" stopIfTrue="1">
      <formula>OR(WEEKDAY($C$30)=7,WEEKDAY($C$30)=1)</formula>
    </cfRule>
  </conditionalFormatting>
  <conditionalFormatting sqref="H40">
    <cfRule type="expression" dxfId="497" priority="14" stopIfTrue="1">
      <formula>OR(WEEKDAY($C$26)=7,WEEKDAY($C$26)=1)</formula>
    </cfRule>
  </conditionalFormatting>
  <conditionalFormatting sqref="H41">
    <cfRule type="expression" dxfId="496" priority="13" stopIfTrue="1">
      <formula>OR(WEEKDAY($C$27)=7,WEEKDAY($C$27)=1)</formula>
    </cfRule>
  </conditionalFormatting>
  <conditionalFormatting sqref="H42">
    <cfRule type="expression" dxfId="495" priority="12" stopIfTrue="1">
      <formula>OR(WEEKDAY($C$28)=7,WEEKDAY($C$28)=1)</formula>
    </cfRule>
  </conditionalFormatting>
  <conditionalFormatting sqref="H43">
    <cfRule type="expression" dxfId="494" priority="11" stopIfTrue="1">
      <formula>OR(WEEKDAY($C$29)=7,WEEKDAY($C$29)=1)</formula>
    </cfRule>
  </conditionalFormatting>
  <conditionalFormatting sqref="H44">
    <cfRule type="expression" dxfId="493" priority="10" stopIfTrue="1">
      <formula>OR(WEEKDAY($C$30)=7,WEEKDAY($C$30)=1)</formula>
    </cfRule>
  </conditionalFormatting>
  <conditionalFormatting sqref="H47">
    <cfRule type="expression" dxfId="492" priority="9" stopIfTrue="1">
      <formula>OR(WEEKDAY($C$26)=7,WEEKDAY($C$26)=1)</formula>
    </cfRule>
  </conditionalFormatting>
  <conditionalFormatting sqref="H48">
    <cfRule type="expression" dxfId="491" priority="8" stopIfTrue="1">
      <formula>OR(WEEKDAY($C$27)=7,WEEKDAY($C$27)=1)</formula>
    </cfRule>
  </conditionalFormatting>
  <conditionalFormatting sqref="D21">
    <cfRule type="expression" dxfId="490" priority="7" stopIfTrue="1">
      <formula>OR(WEEKDAY($C$21)=7,WEEKDAY($C$21)=1)</formula>
    </cfRule>
  </conditionalFormatting>
  <conditionalFormatting sqref="E22:G22">
    <cfRule type="expression" dxfId="489" priority="6" stopIfTrue="1">
      <formula>OR(WEEKDAY($C$21)=7,WEEKDAY($C$21)=1)</formula>
    </cfRule>
  </conditionalFormatting>
  <conditionalFormatting sqref="D22">
    <cfRule type="expression" dxfId="488" priority="5" stopIfTrue="1">
      <formula>OR(WEEKDAY($C$21)=7,WEEKDAY($C$21)=1)</formula>
    </cfRule>
  </conditionalFormatting>
  <conditionalFormatting sqref="E23:G23">
    <cfRule type="expression" dxfId="487" priority="4" stopIfTrue="1">
      <formula>OR(WEEKDAY($C$21)=7,WEEKDAY($C$21)=1)</formula>
    </cfRule>
  </conditionalFormatting>
  <conditionalFormatting sqref="D23">
    <cfRule type="expression" dxfId="486" priority="3" stopIfTrue="1">
      <formula>OR(WEEKDAY($C$21)=7,WEEKDAY($C$21)=1)</formula>
    </cfRule>
  </conditionalFormatting>
  <conditionalFormatting sqref="E24:G24">
    <cfRule type="expression" dxfId="485" priority="2" stopIfTrue="1">
      <formula>OR(WEEKDAY($C$21)=7,WEEKDAY($C$21)=1)</formula>
    </cfRule>
  </conditionalFormatting>
  <conditionalFormatting sqref="D24">
    <cfRule type="expression" dxfId="484" priority="1" stopIfTrue="1">
      <formula>OR(WEEKDAY($C$21)=7,WEEKDAY($C$21)=1)</formula>
    </cfRule>
  </conditionalFormatting>
  <printOptions horizontalCentered="1"/>
  <pageMargins left="0.59055118110236227" right="0.59055118110236227" top="0.59055118110236227" bottom="0.59055118110236227" header="0" footer="0"/>
  <pageSetup paperSize="9" scale="66" orientation="portrait" horizontalDpi="300" verticalDpi="300" r:id="rId1"/>
  <headerFooter alignWithMargins="0"/>
  <ignoredErrors>
    <ignoredError sqref="I10 F5:F6 F4 D11 D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5"/>
  <sheetViews>
    <sheetView showGridLines="0" showRowColHeaders="0" showZeros="0" showRuler="0" showOutlineSymbols="0" zoomScaleNormal="100" workbookViewId="0">
      <selection activeCell="B1" sqref="B1:N2"/>
    </sheetView>
  </sheetViews>
  <sheetFormatPr baseColWidth="10" defaultRowHeight="12.75" x14ac:dyDescent="0.2"/>
  <cols>
    <col min="1" max="1" width="2.42578125" customWidth="1"/>
    <col min="2" max="2" width="5.28515625" customWidth="1"/>
    <col min="4" max="8" width="11.28515625" customWidth="1"/>
    <col min="9" max="9" width="10.7109375" customWidth="1"/>
    <col min="10" max="10" width="10.7109375" style="39" customWidth="1"/>
    <col min="11" max="14" width="7.7109375" customWidth="1"/>
    <col min="15" max="15" width="2.42578125" customWidth="1"/>
  </cols>
  <sheetData>
    <row r="1" spans="1:22" ht="21" customHeight="1" x14ac:dyDescent="0.2">
      <c r="B1" s="190" t="s">
        <v>10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4"/>
    </row>
    <row r="2" spans="1:22" s="1" customFormat="1" ht="21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8"/>
      <c r="P2" s="8"/>
      <c r="Q2" s="2"/>
      <c r="R2" s="2"/>
      <c r="S2" s="2"/>
      <c r="T2" s="2"/>
      <c r="U2" s="2"/>
      <c r="V2" s="2"/>
    </row>
    <row r="3" spans="1:22" s="1" customFormat="1" ht="15" customHeight="1" x14ac:dyDescent="0.2">
      <c r="B3" s="46" t="str">
        <f>Stamminfo!B2</f>
        <v>Letzte Aktualisierung: 30.06.2021</v>
      </c>
      <c r="C3" s="47"/>
      <c r="D3" s="4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/>
      <c r="R3"/>
      <c r="S3"/>
      <c r="T3" s="3"/>
      <c r="U3" s="3"/>
      <c r="V3" s="2"/>
    </row>
    <row r="4" spans="1:22" s="1" customFormat="1" ht="21" customHeight="1" x14ac:dyDescent="0.2">
      <c r="B4" s="152" t="s">
        <v>11</v>
      </c>
      <c r="C4" s="153"/>
      <c r="D4" s="153"/>
      <c r="E4" s="154"/>
      <c r="F4" s="175">
        <f>Stamminfo!C3</f>
        <v>0</v>
      </c>
      <c r="G4" s="176"/>
      <c r="H4" s="176"/>
      <c r="I4" s="176"/>
      <c r="J4" s="176"/>
      <c r="K4" s="176"/>
      <c r="L4" s="176"/>
      <c r="M4" s="176"/>
      <c r="N4" s="177"/>
      <c r="O4" s="10"/>
      <c r="P4" s="7"/>
      <c r="Q4"/>
      <c r="R4"/>
      <c r="S4"/>
      <c r="T4" s="4"/>
      <c r="U4" s="4"/>
      <c r="V4" s="2"/>
    </row>
    <row r="5" spans="1:22" s="1" customFormat="1" ht="21" customHeight="1" x14ac:dyDescent="0.2">
      <c r="B5" s="157" t="s">
        <v>31</v>
      </c>
      <c r="C5" s="158"/>
      <c r="D5" s="158"/>
      <c r="E5" s="159"/>
      <c r="F5" s="178">
        <f>Stamminfo!C4</f>
        <v>0</v>
      </c>
      <c r="G5" s="179"/>
      <c r="H5" s="179"/>
      <c r="I5" s="179"/>
      <c r="J5" s="179"/>
      <c r="K5" s="179"/>
      <c r="L5" s="179"/>
      <c r="M5" s="179"/>
      <c r="N5" s="180"/>
      <c r="O5" s="7"/>
      <c r="P5" s="7"/>
      <c r="Q5"/>
      <c r="R5"/>
      <c r="S5"/>
      <c r="T5" s="3"/>
      <c r="U5" s="5"/>
      <c r="V5" s="6"/>
    </row>
    <row r="6" spans="1:22" s="1" customFormat="1" ht="21" customHeight="1" x14ac:dyDescent="0.2">
      <c r="B6" s="160" t="s">
        <v>12</v>
      </c>
      <c r="C6" s="161"/>
      <c r="D6" s="161"/>
      <c r="E6" s="119"/>
      <c r="F6" s="181">
        <f>IF(Stamminfo!C5="","",DATE(Stamminfo!C5,2,DAY(1)))</f>
        <v>44228</v>
      </c>
      <c r="G6" s="182"/>
      <c r="H6" s="182"/>
      <c r="I6" s="182"/>
      <c r="J6" s="182"/>
      <c r="K6" s="182"/>
      <c r="L6" s="182"/>
      <c r="M6" s="182"/>
      <c r="N6" s="183"/>
      <c r="O6" s="7"/>
      <c r="P6" s="7"/>
      <c r="Q6"/>
      <c r="R6"/>
      <c r="S6"/>
      <c r="T6" s="3"/>
      <c r="U6" s="5"/>
      <c r="V6" s="6"/>
    </row>
    <row r="7" spans="1:22" s="1" customFormat="1" ht="15" customHeight="1" x14ac:dyDescent="0.2">
      <c r="B7" s="24"/>
      <c r="C7" s="150"/>
      <c r="D7" s="150"/>
      <c r="E7" s="151"/>
      <c r="F7" s="151"/>
      <c r="G7" s="151"/>
      <c r="H7" s="151"/>
      <c r="I7" s="151"/>
      <c r="J7" s="37"/>
      <c r="K7" s="13"/>
      <c r="L7" s="13"/>
      <c r="M7" s="13"/>
      <c r="N7" s="13"/>
      <c r="O7" s="7"/>
      <c r="P7" s="7"/>
      <c r="Q7"/>
      <c r="R7"/>
      <c r="S7"/>
      <c r="T7" s="3"/>
      <c r="U7" s="5"/>
      <c r="V7" s="6"/>
    </row>
    <row r="8" spans="1:22" s="1" customFormat="1" ht="21" customHeight="1" x14ac:dyDescent="0.2">
      <c r="A8" s="9"/>
      <c r="B8" s="137" t="s">
        <v>15</v>
      </c>
      <c r="C8" s="138"/>
      <c r="D8" s="138"/>
      <c r="E8" s="138"/>
      <c r="F8" s="24"/>
      <c r="G8" s="184" t="s">
        <v>14</v>
      </c>
      <c r="H8" s="185"/>
      <c r="I8" s="185"/>
      <c r="J8" s="185"/>
      <c r="K8" s="185"/>
      <c r="L8" s="185"/>
      <c r="M8" s="185"/>
      <c r="N8" s="186"/>
      <c r="O8" s="7"/>
      <c r="P8" s="7"/>
      <c r="Q8"/>
      <c r="R8"/>
      <c r="S8"/>
      <c r="T8" s="3"/>
      <c r="U8" s="5"/>
      <c r="V8" s="6"/>
    </row>
    <row r="9" spans="1:22" s="1" customFormat="1" ht="21" customHeight="1" x14ac:dyDescent="0.2">
      <c r="A9" s="9"/>
      <c r="B9" s="126" t="s">
        <v>24</v>
      </c>
      <c r="C9" s="127"/>
      <c r="D9" s="128"/>
      <c r="E9" s="129"/>
      <c r="F9" s="23"/>
      <c r="G9" s="142" t="s">
        <v>16</v>
      </c>
      <c r="H9" s="143"/>
      <c r="I9" s="134" t="str">
        <f>H49</f>
        <v/>
      </c>
      <c r="J9" s="135"/>
      <c r="K9" s="135"/>
      <c r="L9" s="135"/>
      <c r="M9" s="135"/>
      <c r="N9" s="136"/>
      <c r="O9" s="7"/>
      <c r="P9" s="7"/>
      <c r="Q9"/>
      <c r="R9"/>
      <c r="S9"/>
      <c r="T9" s="3"/>
      <c r="U9" s="5"/>
      <c r="V9" s="6"/>
    </row>
    <row r="10" spans="1:22" s="1" customFormat="1" ht="21" customHeight="1" x14ac:dyDescent="0.2">
      <c r="A10" s="9"/>
      <c r="B10" s="126" t="s">
        <v>25</v>
      </c>
      <c r="C10" s="127"/>
      <c r="D10" s="128"/>
      <c r="E10" s="129"/>
      <c r="F10" s="23"/>
      <c r="G10" s="148" t="s">
        <v>9</v>
      </c>
      <c r="H10" s="149"/>
      <c r="I10" s="120" t="str">
        <f>IF(Jänner!I14="","0",Jänner!I14)</f>
        <v>0</v>
      </c>
      <c r="J10" s="121"/>
      <c r="K10" s="121"/>
      <c r="L10" s="121"/>
      <c r="M10" s="121"/>
      <c r="N10" s="122"/>
      <c r="O10" s="7"/>
      <c r="P10" s="7"/>
      <c r="Q10"/>
      <c r="R10"/>
      <c r="S10"/>
      <c r="T10" s="3"/>
      <c r="U10" s="5"/>
      <c r="V10" s="6"/>
    </row>
    <row r="11" spans="1:22" s="1" customFormat="1" ht="21" customHeight="1" x14ac:dyDescent="0.2">
      <c r="A11" s="9"/>
      <c r="B11" s="126" t="s">
        <v>7</v>
      </c>
      <c r="C11" s="127"/>
      <c r="D11" s="128"/>
      <c r="E11" s="129"/>
      <c r="F11" s="23"/>
      <c r="G11" s="142" t="s">
        <v>26</v>
      </c>
      <c r="H11" s="143"/>
      <c r="I11" s="134" t="str">
        <f>IF(I9="","",SUM(I9-I10))</f>
        <v/>
      </c>
      <c r="J11" s="135"/>
      <c r="K11" s="135"/>
      <c r="L11" s="135"/>
      <c r="M11" s="135"/>
      <c r="N11" s="136"/>
      <c r="O11" s="7"/>
      <c r="P11" s="7"/>
      <c r="Q11"/>
      <c r="R11"/>
      <c r="S11"/>
      <c r="T11" s="3"/>
      <c r="U11" s="5"/>
      <c r="V11" s="6"/>
    </row>
    <row r="12" spans="1:22" s="1" customFormat="1" ht="21" customHeight="1" x14ac:dyDescent="0.2">
      <c r="A12" s="9"/>
      <c r="B12" s="118" t="s">
        <v>5</v>
      </c>
      <c r="C12" s="119"/>
      <c r="D12" s="155"/>
      <c r="E12" s="156"/>
      <c r="F12" s="23"/>
      <c r="G12" s="142" t="s">
        <v>13</v>
      </c>
      <c r="H12" s="143"/>
      <c r="I12" s="134" t="str">
        <f>I49</f>
        <v/>
      </c>
      <c r="J12" s="135"/>
      <c r="K12" s="135"/>
      <c r="L12" s="135"/>
      <c r="M12" s="135"/>
      <c r="N12" s="136"/>
      <c r="O12" s="7"/>
      <c r="P12" s="7"/>
      <c r="Q12"/>
      <c r="R12"/>
      <c r="S12"/>
      <c r="T12" s="3"/>
      <c r="U12" s="5"/>
      <c r="V12" s="6"/>
    </row>
    <row r="13" spans="1:22" s="1" customFormat="1" ht="21" customHeight="1" x14ac:dyDescent="0.2">
      <c r="A13" s="9"/>
      <c r="B13" s="68" t="s">
        <v>6</v>
      </c>
      <c r="C13" s="69"/>
      <c r="D13" s="130" t="str">
        <f>IF(SUM(D11-D12)=0,"0",SUM(D11-D12))</f>
        <v>0</v>
      </c>
      <c r="E13" s="131"/>
      <c r="F13" s="23"/>
      <c r="G13" s="144" t="s">
        <v>4</v>
      </c>
      <c r="H13" s="145"/>
      <c r="I13" s="120"/>
      <c r="J13" s="121"/>
      <c r="K13" s="121"/>
      <c r="L13" s="121"/>
      <c r="M13" s="121"/>
      <c r="N13" s="122"/>
      <c r="O13" s="7"/>
      <c r="P13" s="7"/>
      <c r="Q13"/>
      <c r="R13"/>
      <c r="S13"/>
      <c r="T13" s="3"/>
      <c r="U13" s="5"/>
      <c r="V13" s="6"/>
    </row>
    <row r="14" spans="1:22" s="1" customFormat="1" ht="21" customHeight="1" x14ac:dyDescent="0.2">
      <c r="A14" s="9"/>
      <c r="B14" s="19"/>
      <c r="C14" s="13"/>
      <c r="D14" s="13"/>
      <c r="E14" s="20"/>
      <c r="F14" s="24"/>
      <c r="G14" s="146" t="s">
        <v>6</v>
      </c>
      <c r="H14" s="147"/>
      <c r="I14" s="187" t="str">
        <f>IF(OR(I9="",I12=""),"",IF(I12+I13-I11="0","0,000001",I12+I13-I11))</f>
        <v/>
      </c>
      <c r="J14" s="188"/>
      <c r="K14" s="188"/>
      <c r="L14" s="188"/>
      <c r="M14" s="188"/>
      <c r="N14" s="189"/>
      <c r="O14" s="7"/>
      <c r="P14" s="7"/>
      <c r="Q14"/>
      <c r="R14"/>
      <c r="S14"/>
      <c r="T14" s="3"/>
      <c r="U14" s="5"/>
      <c r="V14" s="6"/>
    </row>
    <row r="15" spans="1:22" ht="15" customHeight="1" x14ac:dyDescent="0.2">
      <c r="B15" s="21"/>
      <c r="C15" s="22"/>
      <c r="D15" s="22"/>
      <c r="E15" s="25"/>
      <c r="F15" s="22"/>
      <c r="G15" s="22"/>
      <c r="H15" s="22"/>
      <c r="I15" s="22"/>
      <c r="J15" s="38"/>
      <c r="K15" s="36"/>
      <c r="L15" s="36"/>
      <c r="M15" s="36"/>
      <c r="N15" s="36"/>
      <c r="O15" s="21"/>
      <c r="P15" s="21"/>
    </row>
    <row r="16" spans="1:22" ht="24" customHeight="1" x14ac:dyDescent="0.2">
      <c r="B16" s="132" t="s">
        <v>0</v>
      </c>
      <c r="C16" s="133"/>
      <c r="D16" s="139" t="s">
        <v>1</v>
      </c>
      <c r="E16" s="140"/>
      <c r="F16" s="139" t="s">
        <v>2</v>
      </c>
      <c r="G16" s="141"/>
      <c r="H16" s="29" t="s">
        <v>3</v>
      </c>
      <c r="I16" s="40" t="s">
        <v>19</v>
      </c>
      <c r="J16" s="41" t="s">
        <v>20</v>
      </c>
      <c r="K16" s="166" t="s">
        <v>38</v>
      </c>
      <c r="L16" s="167"/>
      <c r="M16" s="167"/>
      <c r="N16" s="168"/>
      <c r="O16" s="21"/>
      <c r="P16" s="21"/>
    </row>
    <row r="17" spans="2:16" ht="15.75" customHeight="1" x14ac:dyDescent="0.2">
      <c r="B17" s="30"/>
      <c r="C17" s="31"/>
      <c r="D17" s="33" t="s">
        <v>17</v>
      </c>
      <c r="E17" s="34" t="s">
        <v>18</v>
      </c>
      <c r="F17" s="33" t="s">
        <v>17</v>
      </c>
      <c r="G17" s="34" t="s">
        <v>18</v>
      </c>
      <c r="H17" s="32"/>
      <c r="I17" s="32"/>
      <c r="J17" s="42"/>
      <c r="K17" s="76" t="s">
        <v>33</v>
      </c>
      <c r="L17" s="76" t="s">
        <v>34</v>
      </c>
      <c r="M17" s="76" t="s">
        <v>32</v>
      </c>
      <c r="N17" s="76" t="s">
        <v>35</v>
      </c>
      <c r="O17" s="21"/>
      <c r="P17" s="21"/>
    </row>
    <row r="18" spans="2:16" ht="21" customHeight="1" x14ac:dyDescent="0.2">
      <c r="B18" s="15">
        <f>WEEKDAY(Beginndatum_1)</f>
        <v>2</v>
      </c>
      <c r="C18" s="16">
        <f>Beginndatum_1</f>
        <v>44228</v>
      </c>
      <c r="D18" s="48"/>
      <c r="E18" s="27"/>
      <c r="F18" s="28"/>
      <c r="G18" s="28"/>
      <c r="H18" s="53"/>
      <c r="I18" s="45" t="str">
        <f>IF(OR(K18="x",L18="x",M18="x", ),H18,IF(F18&lt;&gt;"",((G18+(G18&lt;F18)-F18)+(E18+(E18&lt;D18)-D18))*24,IF(D18&lt;&gt;"",((E18+(E18&lt;D18)-D18)+(G18+(G18&lt;F18)-F18))*24,"0")))</f>
        <v>0</v>
      </c>
      <c r="J18" s="43">
        <f>IF(OR(N18="krank",N18="Urlaub",N18="Feiertag"),"0",IF(OR(C18="",I18=0),"",IF(I18-H18=0,0.000001,I18-H18)))</f>
        <v>9.9999999999999995E-7</v>
      </c>
      <c r="K18" s="60"/>
      <c r="L18" s="60"/>
      <c r="M18" s="60"/>
      <c r="N18" s="60"/>
      <c r="O18" s="21"/>
      <c r="P18" s="21"/>
    </row>
    <row r="19" spans="2:16" ht="21" customHeight="1" x14ac:dyDescent="0.2">
      <c r="B19" s="17">
        <f>IF(C19="","",WEEKDAY(C19))</f>
        <v>3</v>
      </c>
      <c r="C19" s="18">
        <f t="shared" ref="C19:C48" si="0">IF(C18&lt;&gt;"",IF(MONTH(Beginndatum_1)=MONTH(C18+1),C18+1,""),"")</f>
        <v>44229</v>
      </c>
      <c r="D19" s="49"/>
      <c r="E19" s="50"/>
      <c r="F19" s="51"/>
      <c r="G19" s="52"/>
      <c r="H19" s="54"/>
      <c r="I19" s="45" t="str">
        <f t="shared" ref="I19:I48" si="1">IF(OR(K19="x",L19="x",M19="x", ),H19,IF(F19&lt;&gt;"",((G19+(G19&lt;F19)-F19)+(E19+(E19&lt;D19)-D19))*24,IF(D19&lt;&gt;"",((E19+(E19&lt;D19)-D19)+(G19+(G19&lt;F19)-F19))*24,"0")))</f>
        <v>0</v>
      </c>
      <c r="J19" s="43">
        <f t="shared" ref="J19:J48" si="2">IF(OR(N19="krank",N19="Urlaub",N19="Feiertag"),"0",IF(OR(C19="",I19=0),"",IF(I19-H19=0,0.000001,I19-H19)))</f>
        <v>9.9999999999999995E-7</v>
      </c>
      <c r="K19" s="60"/>
      <c r="L19" s="60"/>
      <c r="M19" s="60"/>
      <c r="N19" s="60"/>
      <c r="O19" s="21"/>
      <c r="P19" s="21"/>
    </row>
    <row r="20" spans="2:16" ht="21" customHeight="1" x14ac:dyDescent="0.2">
      <c r="B20" s="17">
        <f t="shared" ref="B20:B48" si="3">IF(C20="","",WEEKDAY(C20))</f>
        <v>4</v>
      </c>
      <c r="C20" s="18">
        <f t="shared" si="0"/>
        <v>44230</v>
      </c>
      <c r="D20" s="49"/>
      <c r="E20" s="50"/>
      <c r="F20" s="51"/>
      <c r="G20" s="52"/>
      <c r="H20" s="54"/>
      <c r="I20" s="45" t="str">
        <f t="shared" si="1"/>
        <v>0</v>
      </c>
      <c r="J20" s="43">
        <f t="shared" si="2"/>
        <v>9.9999999999999995E-7</v>
      </c>
      <c r="K20" s="61"/>
      <c r="L20" s="61"/>
      <c r="M20" s="61"/>
      <c r="N20" s="61"/>
      <c r="O20" s="21"/>
      <c r="P20" s="21"/>
    </row>
    <row r="21" spans="2:16" ht="21" customHeight="1" x14ac:dyDescent="0.2">
      <c r="B21" s="17">
        <f t="shared" si="3"/>
        <v>5</v>
      </c>
      <c r="C21" s="18">
        <f t="shared" si="0"/>
        <v>44231</v>
      </c>
      <c r="D21" s="49"/>
      <c r="E21" s="50"/>
      <c r="F21" s="51"/>
      <c r="G21" s="52"/>
      <c r="H21" s="54"/>
      <c r="I21" s="45" t="str">
        <f t="shared" si="1"/>
        <v>0</v>
      </c>
      <c r="J21" s="43">
        <f t="shared" si="2"/>
        <v>9.9999999999999995E-7</v>
      </c>
      <c r="K21" s="62"/>
      <c r="L21" s="62"/>
      <c r="M21" s="62"/>
      <c r="N21" s="62"/>
      <c r="O21" s="21"/>
      <c r="P21" s="21"/>
    </row>
    <row r="22" spans="2:16" ht="21" customHeight="1" x14ac:dyDescent="0.2">
      <c r="B22" s="17">
        <f t="shared" si="3"/>
        <v>6</v>
      </c>
      <c r="C22" s="18">
        <f t="shared" si="0"/>
        <v>44232</v>
      </c>
      <c r="D22" s="49"/>
      <c r="E22" s="50"/>
      <c r="F22" s="51"/>
      <c r="G22" s="52"/>
      <c r="H22" s="54"/>
      <c r="I22" s="45" t="str">
        <f t="shared" si="1"/>
        <v>0</v>
      </c>
      <c r="J22" s="43">
        <f t="shared" si="2"/>
        <v>9.9999999999999995E-7</v>
      </c>
      <c r="K22" s="63"/>
      <c r="L22" s="63"/>
      <c r="M22" s="63"/>
      <c r="N22" s="63"/>
      <c r="O22" s="21"/>
      <c r="P22" s="21"/>
    </row>
    <row r="23" spans="2:16" ht="21" customHeight="1" x14ac:dyDescent="0.2">
      <c r="B23" s="17">
        <f t="shared" si="3"/>
        <v>7</v>
      </c>
      <c r="C23" s="18">
        <f t="shared" si="0"/>
        <v>44233</v>
      </c>
      <c r="D23" s="49"/>
      <c r="E23" s="50"/>
      <c r="F23" s="51"/>
      <c r="G23" s="52"/>
      <c r="H23" s="54"/>
      <c r="I23" s="45" t="str">
        <f t="shared" si="1"/>
        <v>0</v>
      </c>
      <c r="J23" s="43">
        <f t="shared" si="2"/>
        <v>9.9999999999999995E-7</v>
      </c>
      <c r="K23" s="62"/>
      <c r="L23" s="62"/>
      <c r="M23" s="62"/>
      <c r="N23" s="62"/>
      <c r="O23" s="21"/>
      <c r="P23" s="21"/>
    </row>
    <row r="24" spans="2:16" ht="21" customHeight="1" x14ac:dyDescent="0.2">
      <c r="B24" s="17">
        <f t="shared" si="3"/>
        <v>1</v>
      </c>
      <c r="C24" s="18">
        <f t="shared" si="0"/>
        <v>44234</v>
      </c>
      <c r="D24" s="49"/>
      <c r="E24" s="50"/>
      <c r="F24" s="51"/>
      <c r="G24" s="52"/>
      <c r="H24" s="54"/>
      <c r="I24" s="45" t="str">
        <f t="shared" si="1"/>
        <v>0</v>
      </c>
      <c r="J24" s="43">
        <f t="shared" si="2"/>
        <v>9.9999999999999995E-7</v>
      </c>
      <c r="K24" s="64"/>
      <c r="L24" s="64"/>
      <c r="M24" s="64"/>
      <c r="N24" s="64"/>
      <c r="O24" s="21"/>
      <c r="P24" s="21"/>
    </row>
    <row r="25" spans="2:16" ht="21" customHeight="1" x14ac:dyDescent="0.2">
      <c r="B25" s="17">
        <f t="shared" si="3"/>
        <v>2</v>
      </c>
      <c r="C25" s="18">
        <f t="shared" si="0"/>
        <v>44235</v>
      </c>
      <c r="D25" s="49"/>
      <c r="E25" s="50"/>
      <c r="F25" s="51"/>
      <c r="G25" s="52"/>
      <c r="H25" s="54"/>
      <c r="I25" s="45" t="str">
        <f t="shared" si="1"/>
        <v>0</v>
      </c>
      <c r="J25" s="43">
        <f t="shared" si="2"/>
        <v>9.9999999999999995E-7</v>
      </c>
      <c r="K25" s="65"/>
      <c r="L25" s="65"/>
      <c r="M25" s="65"/>
      <c r="N25" s="65"/>
      <c r="O25" s="21"/>
      <c r="P25" s="21"/>
    </row>
    <row r="26" spans="2:16" ht="21" customHeight="1" x14ac:dyDescent="0.2">
      <c r="B26" s="17">
        <f t="shared" si="3"/>
        <v>3</v>
      </c>
      <c r="C26" s="18">
        <f t="shared" si="0"/>
        <v>44236</v>
      </c>
      <c r="D26" s="49"/>
      <c r="E26" s="50"/>
      <c r="F26" s="51"/>
      <c r="G26" s="52"/>
      <c r="H26" s="54"/>
      <c r="I26" s="45" t="str">
        <f t="shared" si="1"/>
        <v>0</v>
      </c>
      <c r="J26" s="43">
        <f t="shared" si="2"/>
        <v>9.9999999999999995E-7</v>
      </c>
      <c r="K26" s="65"/>
      <c r="L26" s="65"/>
      <c r="M26" s="65"/>
      <c r="N26" s="65"/>
      <c r="O26" s="21"/>
      <c r="P26" s="21"/>
    </row>
    <row r="27" spans="2:16" ht="21" customHeight="1" x14ac:dyDescent="0.2">
      <c r="B27" s="17">
        <f t="shared" si="3"/>
        <v>4</v>
      </c>
      <c r="C27" s="18">
        <f t="shared" si="0"/>
        <v>44237</v>
      </c>
      <c r="D27" s="49"/>
      <c r="E27" s="50"/>
      <c r="F27" s="51"/>
      <c r="G27" s="52"/>
      <c r="H27" s="54"/>
      <c r="I27" s="45" t="str">
        <f t="shared" si="1"/>
        <v>0</v>
      </c>
      <c r="J27" s="43">
        <f t="shared" si="2"/>
        <v>9.9999999999999995E-7</v>
      </c>
      <c r="K27" s="65"/>
      <c r="L27" s="65"/>
      <c r="M27" s="65"/>
      <c r="N27" s="65"/>
      <c r="O27" s="21"/>
      <c r="P27" s="21"/>
    </row>
    <row r="28" spans="2:16" ht="21" customHeight="1" x14ac:dyDescent="0.2">
      <c r="B28" s="17">
        <f t="shared" si="3"/>
        <v>5</v>
      </c>
      <c r="C28" s="18">
        <f t="shared" si="0"/>
        <v>44238</v>
      </c>
      <c r="D28" s="49"/>
      <c r="E28" s="50"/>
      <c r="F28" s="51"/>
      <c r="G28" s="52"/>
      <c r="H28" s="54"/>
      <c r="I28" s="45" t="str">
        <f t="shared" si="1"/>
        <v>0</v>
      </c>
      <c r="J28" s="43">
        <f t="shared" si="2"/>
        <v>9.9999999999999995E-7</v>
      </c>
      <c r="K28" s="65"/>
      <c r="L28" s="65"/>
      <c r="M28" s="65"/>
      <c r="N28" s="65"/>
      <c r="O28" s="21"/>
      <c r="P28" s="21"/>
    </row>
    <row r="29" spans="2:16" ht="21" customHeight="1" x14ac:dyDescent="0.2">
      <c r="B29" s="17">
        <f t="shared" si="3"/>
        <v>6</v>
      </c>
      <c r="C29" s="18">
        <f t="shared" si="0"/>
        <v>44239</v>
      </c>
      <c r="D29" s="49"/>
      <c r="E29" s="50"/>
      <c r="F29" s="51"/>
      <c r="G29" s="52"/>
      <c r="H29" s="54"/>
      <c r="I29" s="45" t="str">
        <f t="shared" si="1"/>
        <v>0</v>
      </c>
      <c r="J29" s="43">
        <f t="shared" si="2"/>
        <v>9.9999999999999995E-7</v>
      </c>
      <c r="K29" s="65"/>
      <c r="L29" s="65"/>
      <c r="M29" s="65"/>
      <c r="N29" s="65"/>
      <c r="O29" s="21"/>
      <c r="P29" s="21"/>
    </row>
    <row r="30" spans="2:16" ht="21" customHeight="1" x14ac:dyDescent="0.2">
      <c r="B30" s="17">
        <f t="shared" si="3"/>
        <v>7</v>
      </c>
      <c r="C30" s="18">
        <f t="shared" si="0"/>
        <v>44240</v>
      </c>
      <c r="D30" s="49"/>
      <c r="E30" s="50"/>
      <c r="F30" s="51"/>
      <c r="G30" s="52"/>
      <c r="H30" s="54"/>
      <c r="I30" s="45" t="str">
        <f t="shared" si="1"/>
        <v>0</v>
      </c>
      <c r="J30" s="43">
        <f t="shared" si="2"/>
        <v>9.9999999999999995E-7</v>
      </c>
      <c r="K30" s="66"/>
      <c r="L30" s="66"/>
      <c r="M30" s="66"/>
      <c r="N30" s="66"/>
      <c r="O30" s="21"/>
      <c r="P30" s="21"/>
    </row>
    <row r="31" spans="2:16" ht="21" customHeight="1" x14ac:dyDescent="0.2">
      <c r="B31" s="17">
        <f t="shared" si="3"/>
        <v>1</v>
      </c>
      <c r="C31" s="18">
        <f t="shared" si="0"/>
        <v>44241</v>
      </c>
      <c r="D31" s="49"/>
      <c r="E31" s="50"/>
      <c r="F31" s="51"/>
      <c r="G31" s="52"/>
      <c r="H31" s="54"/>
      <c r="I31" s="45" t="str">
        <f t="shared" si="1"/>
        <v>0</v>
      </c>
      <c r="J31" s="43">
        <f t="shared" si="2"/>
        <v>9.9999999999999995E-7</v>
      </c>
      <c r="K31" s="64"/>
      <c r="L31" s="64"/>
      <c r="M31" s="64"/>
      <c r="N31" s="64"/>
    </row>
    <row r="32" spans="2:16" ht="21" customHeight="1" x14ac:dyDescent="0.2">
      <c r="B32" s="17">
        <f t="shared" si="3"/>
        <v>2</v>
      </c>
      <c r="C32" s="18">
        <f t="shared" si="0"/>
        <v>44242</v>
      </c>
      <c r="D32" s="49"/>
      <c r="E32" s="50"/>
      <c r="F32" s="51"/>
      <c r="G32" s="52"/>
      <c r="H32" s="54"/>
      <c r="I32" s="45" t="str">
        <f t="shared" si="1"/>
        <v>0</v>
      </c>
      <c r="J32" s="43">
        <f t="shared" si="2"/>
        <v>9.9999999999999995E-7</v>
      </c>
      <c r="K32" s="65"/>
      <c r="L32" s="65"/>
      <c r="M32" s="65"/>
      <c r="N32" s="65"/>
    </row>
    <row r="33" spans="2:14" ht="21" customHeight="1" x14ac:dyDescent="0.2">
      <c r="B33" s="17">
        <f t="shared" si="3"/>
        <v>3</v>
      </c>
      <c r="C33" s="18">
        <f t="shared" si="0"/>
        <v>44243</v>
      </c>
      <c r="D33" s="49"/>
      <c r="E33" s="50"/>
      <c r="F33" s="51"/>
      <c r="G33" s="52"/>
      <c r="H33" s="54"/>
      <c r="I33" s="45" t="str">
        <f t="shared" si="1"/>
        <v>0</v>
      </c>
      <c r="J33" s="43">
        <f t="shared" si="2"/>
        <v>9.9999999999999995E-7</v>
      </c>
      <c r="K33" s="65"/>
      <c r="L33" s="65"/>
      <c r="M33" s="65"/>
      <c r="N33" s="65"/>
    </row>
    <row r="34" spans="2:14" ht="21" customHeight="1" x14ac:dyDescent="0.2">
      <c r="B34" s="17">
        <f t="shared" si="3"/>
        <v>4</v>
      </c>
      <c r="C34" s="18">
        <f t="shared" si="0"/>
        <v>44244</v>
      </c>
      <c r="D34" s="49"/>
      <c r="E34" s="50"/>
      <c r="F34" s="51"/>
      <c r="G34" s="52"/>
      <c r="H34" s="54"/>
      <c r="I34" s="45" t="str">
        <f t="shared" si="1"/>
        <v>0</v>
      </c>
      <c r="J34" s="43">
        <f t="shared" si="2"/>
        <v>9.9999999999999995E-7</v>
      </c>
      <c r="K34" s="65"/>
      <c r="L34" s="65"/>
      <c r="M34" s="65"/>
      <c r="N34" s="65"/>
    </row>
    <row r="35" spans="2:14" ht="21" customHeight="1" x14ac:dyDescent="0.2">
      <c r="B35" s="17">
        <f t="shared" si="3"/>
        <v>5</v>
      </c>
      <c r="C35" s="18">
        <f t="shared" si="0"/>
        <v>44245</v>
      </c>
      <c r="D35" s="49"/>
      <c r="E35" s="50"/>
      <c r="F35" s="51"/>
      <c r="G35" s="52"/>
      <c r="H35" s="54"/>
      <c r="I35" s="45" t="str">
        <f t="shared" si="1"/>
        <v>0</v>
      </c>
      <c r="J35" s="43">
        <f t="shared" si="2"/>
        <v>9.9999999999999995E-7</v>
      </c>
      <c r="K35" s="65"/>
      <c r="L35" s="65"/>
      <c r="M35" s="65"/>
      <c r="N35" s="65"/>
    </row>
    <row r="36" spans="2:14" ht="21" customHeight="1" x14ac:dyDescent="0.2">
      <c r="B36" s="17">
        <f t="shared" si="3"/>
        <v>6</v>
      </c>
      <c r="C36" s="18">
        <f t="shared" si="0"/>
        <v>44246</v>
      </c>
      <c r="D36" s="49"/>
      <c r="E36" s="50"/>
      <c r="F36" s="51"/>
      <c r="G36" s="52"/>
      <c r="H36" s="54"/>
      <c r="I36" s="45" t="str">
        <f t="shared" si="1"/>
        <v>0</v>
      </c>
      <c r="J36" s="43">
        <f t="shared" si="2"/>
        <v>9.9999999999999995E-7</v>
      </c>
      <c r="K36" s="65"/>
      <c r="L36" s="65"/>
      <c r="M36" s="65"/>
      <c r="N36" s="65"/>
    </row>
    <row r="37" spans="2:14" ht="21" customHeight="1" x14ac:dyDescent="0.2">
      <c r="B37" s="17">
        <f t="shared" si="3"/>
        <v>7</v>
      </c>
      <c r="C37" s="18">
        <f t="shared" si="0"/>
        <v>44247</v>
      </c>
      <c r="D37" s="49"/>
      <c r="E37" s="50"/>
      <c r="F37" s="51"/>
      <c r="G37" s="52"/>
      <c r="H37" s="54"/>
      <c r="I37" s="45" t="str">
        <f t="shared" si="1"/>
        <v>0</v>
      </c>
      <c r="J37" s="43">
        <f t="shared" si="2"/>
        <v>9.9999999999999995E-7</v>
      </c>
      <c r="K37" s="65"/>
      <c r="L37" s="65"/>
      <c r="M37" s="65"/>
      <c r="N37" s="65"/>
    </row>
    <row r="38" spans="2:14" ht="21" customHeight="1" x14ac:dyDescent="0.2">
      <c r="B38" s="17">
        <f>IF(C38="","",WEEKDAY(C38))</f>
        <v>1</v>
      </c>
      <c r="C38" s="18">
        <f t="shared" si="0"/>
        <v>44248</v>
      </c>
      <c r="D38" s="49"/>
      <c r="E38" s="50"/>
      <c r="F38" s="51"/>
      <c r="G38" s="52"/>
      <c r="H38" s="54"/>
      <c r="I38" s="45" t="str">
        <f t="shared" si="1"/>
        <v>0</v>
      </c>
      <c r="J38" s="43">
        <f t="shared" si="2"/>
        <v>9.9999999999999995E-7</v>
      </c>
      <c r="K38" s="65"/>
      <c r="L38" s="65"/>
      <c r="M38" s="65"/>
      <c r="N38" s="65"/>
    </row>
    <row r="39" spans="2:14" ht="21" customHeight="1" x14ac:dyDescent="0.2">
      <c r="B39" s="17">
        <f t="shared" si="3"/>
        <v>2</v>
      </c>
      <c r="C39" s="18">
        <f t="shared" si="0"/>
        <v>44249</v>
      </c>
      <c r="D39" s="49"/>
      <c r="E39" s="50"/>
      <c r="F39" s="51"/>
      <c r="G39" s="52"/>
      <c r="H39" s="54"/>
      <c r="I39" s="45" t="str">
        <f t="shared" si="1"/>
        <v>0</v>
      </c>
      <c r="J39" s="43">
        <f t="shared" si="2"/>
        <v>9.9999999999999995E-7</v>
      </c>
      <c r="K39" s="65"/>
      <c r="L39" s="65"/>
      <c r="M39" s="65"/>
      <c r="N39" s="65"/>
    </row>
    <row r="40" spans="2:14" ht="21" customHeight="1" x14ac:dyDescent="0.2">
      <c r="B40" s="17">
        <f t="shared" si="3"/>
        <v>3</v>
      </c>
      <c r="C40" s="18">
        <f t="shared" si="0"/>
        <v>44250</v>
      </c>
      <c r="D40" s="49"/>
      <c r="E40" s="50"/>
      <c r="F40" s="51"/>
      <c r="G40" s="52"/>
      <c r="H40" s="54"/>
      <c r="I40" s="45" t="str">
        <f t="shared" si="1"/>
        <v>0</v>
      </c>
      <c r="J40" s="43">
        <f t="shared" si="2"/>
        <v>9.9999999999999995E-7</v>
      </c>
      <c r="K40" s="66"/>
      <c r="L40" s="66"/>
      <c r="M40" s="66"/>
      <c r="N40" s="66"/>
    </row>
    <row r="41" spans="2:14" ht="21" customHeight="1" x14ac:dyDescent="0.2">
      <c r="B41" s="17">
        <f t="shared" si="3"/>
        <v>4</v>
      </c>
      <c r="C41" s="18">
        <f t="shared" si="0"/>
        <v>44251</v>
      </c>
      <c r="D41" s="49"/>
      <c r="E41" s="50"/>
      <c r="F41" s="51"/>
      <c r="G41" s="52"/>
      <c r="H41" s="54"/>
      <c r="I41" s="45" t="str">
        <f t="shared" si="1"/>
        <v>0</v>
      </c>
      <c r="J41" s="43">
        <f t="shared" si="2"/>
        <v>9.9999999999999995E-7</v>
      </c>
      <c r="K41" s="64"/>
      <c r="L41" s="64"/>
      <c r="M41" s="64"/>
      <c r="N41" s="64"/>
    </row>
    <row r="42" spans="2:14" ht="21" customHeight="1" x14ac:dyDescent="0.2">
      <c r="B42" s="17">
        <f t="shared" si="3"/>
        <v>5</v>
      </c>
      <c r="C42" s="18">
        <f t="shared" si="0"/>
        <v>44252</v>
      </c>
      <c r="D42" s="49"/>
      <c r="E42" s="50"/>
      <c r="F42" s="51"/>
      <c r="G42" s="52"/>
      <c r="H42" s="54"/>
      <c r="I42" s="45" t="str">
        <f t="shared" si="1"/>
        <v>0</v>
      </c>
      <c r="J42" s="43">
        <f t="shared" si="2"/>
        <v>9.9999999999999995E-7</v>
      </c>
      <c r="K42" s="66"/>
      <c r="L42" s="66"/>
      <c r="M42" s="66"/>
      <c r="N42" s="66"/>
    </row>
    <row r="43" spans="2:14" ht="21" customHeight="1" x14ac:dyDescent="0.2">
      <c r="B43" s="17">
        <f t="shared" si="3"/>
        <v>6</v>
      </c>
      <c r="C43" s="18">
        <f t="shared" si="0"/>
        <v>44253</v>
      </c>
      <c r="D43" s="49"/>
      <c r="E43" s="50"/>
      <c r="F43" s="51"/>
      <c r="G43" s="52"/>
      <c r="H43" s="54"/>
      <c r="I43" s="45" t="str">
        <f t="shared" si="1"/>
        <v>0</v>
      </c>
      <c r="J43" s="43">
        <f t="shared" si="2"/>
        <v>9.9999999999999995E-7</v>
      </c>
      <c r="K43" s="64"/>
      <c r="L43" s="64"/>
      <c r="M43" s="64"/>
      <c r="N43" s="64"/>
    </row>
    <row r="44" spans="2:14" ht="21" customHeight="1" x14ac:dyDescent="0.2">
      <c r="B44" s="17">
        <f t="shared" si="3"/>
        <v>7</v>
      </c>
      <c r="C44" s="18">
        <f t="shared" si="0"/>
        <v>44254</v>
      </c>
      <c r="D44" s="49"/>
      <c r="E44" s="50"/>
      <c r="F44" s="51"/>
      <c r="G44" s="52"/>
      <c r="H44" s="54"/>
      <c r="I44" s="45" t="str">
        <f t="shared" si="1"/>
        <v>0</v>
      </c>
      <c r="J44" s="43">
        <f t="shared" si="2"/>
        <v>9.9999999999999995E-7</v>
      </c>
      <c r="K44" s="65"/>
      <c r="L44" s="65"/>
      <c r="M44" s="65"/>
      <c r="N44" s="65"/>
    </row>
    <row r="45" spans="2:14" ht="21" customHeight="1" x14ac:dyDescent="0.2">
      <c r="B45" s="17">
        <f t="shared" si="3"/>
        <v>1</v>
      </c>
      <c r="C45" s="18">
        <f t="shared" si="0"/>
        <v>44255</v>
      </c>
      <c r="D45" s="49"/>
      <c r="E45" s="50"/>
      <c r="F45" s="51"/>
      <c r="G45" s="52"/>
      <c r="H45" s="54"/>
      <c r="I45" s="45" t="str">
        <f t="shared" si="1"/>
        <v>0</v>
      </c>
      <c r="J45" s="43">
        <f t="shared" si="2"/>
        <v>9.9999999999999995E-7</v>
      </c>
      <c r="K45" s="65"/>
      <c r="L45" s="65"/>
      <c r="M45" s="65"/>
      <c r="N45" s="65"/>
    </row>
    <row r="46" spans="2:14" ht="21" customHeight="1" x14ac:dyDescent="0.2">
      <c r="B46" s="17" t="str">
        <f t="shared" si="3"/>
        <v/>
      </c>
      <c r="C46" s="18" t="str">
        <f t="shared" si="0"/>
        <v/>
      </c>
      <c r="D46" s="49"/>
      <c r="E46" s="50"/>
      <c r="F46" s="51"/>
      <c r="G46" s="52"/>
      <c r="H46" s="54"/>
      <c r="I46" s="45" t="str">
        <f t="shared" si="1"/>
        <v>0</v>
      </c>
      <c r="J46" s="43" t="str">
        <f t="shared" si="2"/>
        <v/>
      </c>
      <c r="K46" s="65"/>
      <c r="L46" s="65"/>
      <c r="M46" s="65"/>
      <c r="N46" s="65"/>
    </row>
    <row r="47" spans="2:14" ht="21" customHeight="1" x14ac:dyDescent="0.2">
      <c r="B47" s="17" t="str">
        <f t="shared" si="3"/>
        <v/>
      </c>
      <c r="C47" s="18" t="str">
        <f t="shared" si="0"/>
        <v/>
      </c>
      <c r="D47" s="49"/>
      <c r="E47" s="50"/>
      <c r="F47" s="51"/>
      <c r="G47" s="52"/>
      <c r="H47" s="54"/>
      <c r="I47" s="45" t="str">
        <f t="shared" si="1"/>
        <v>0</v>
      </c>
      <c r="J47" s="43" t="str">
        <f t="shared" si="2"/>
        <v/>
      </c>
      <c r="K47" s="65"/>
      <c r="L47" s="65"/>
      <c r="M47" s="65"/>
      <c r="N47" s="65"/>
    </row>
    <row r="48" spans="2:14" ht="21" customHeight="1" x14ac:dyDescent="0.2">
      <c r="B48" s="17" t="str">
        <f t="shared" si="3"/>
        <v/>
      </c>
      <c r="C48" s="18" t="str">
        <f t="shared" si="0"/>
        <v/>
      </c>
      <c r="D48" s="49"/>
      <c r="E48" s="50"/>
      <c r="F48" s="51"/>
      <c r="G48" s="52"/>
      <c r="H48" s="54"/>
      <c r="I48" s="45" t="str">
        <f t="shared" si="1"/>
        <v>0</v>
      </c>
      <c r="J48" s="43" t="str">
        <f t="shared" si="2"/>
        <v/>
      </c>
      <c r="K48" s="67"/>
      <c r="L48" s="67"/>
      <c r="M48" s="67"/>
      <c r="N48" s="67"/>
    </row>
    <row r="49" spans="2:14" ht="21" customHeight="1" x14ac:dyDescent="0.2">
      <c r="B49" s="116" t="s">
        <v>8</v>
      </c>
      <c r="C49" s="117"/>
      <c r="D49" s="113"/>
      <c r="E49" s="114"/>
      <c r="F49" s="114"/>
      <c r="G49" s="115"/>
      <c r="H49" s="26" t="str">
        <f>IF(SUM(H18:H48)=0,"",SUM(H18:H48))</f>
        <v/>
      </c>
      <c r="I49" s="26" t="str">
        <f>IF(SUM(I18:I48)=0, "",SUM(I18:I48))</f>
        <v/>
      </c>
      <c r="J49" s="44">
        <f>SUM(J18:J48)</f>
        <v>2.800000000000001E-5</v>
      </c>
      <c r="K49" s="163" t="s">
        <v>37</v>
      </c>
      <c r="L49" s="164"/>
      <c r="M49" s="165"/>
      <c r="N49" s="77">
        <f>COUNTIF(N18:N48,"x")</f>
        <v>0</v>
      </c>
    </row>
    <row r="50" spans="2:14" ht="15.75" customHeight="1" x14ac:dyDescent="0.2">
      <c r="B50" s="82"/>
      <c r="C50" s="83"/>
      <c r="D50" s="83"/>
      <c r="E50" s="83"/>
      <c r="F50" s="83"/>
      <c r="G50" s="83"/>
      <c r="H50" s="84"/>
      <c r="I50" s="84"/>
      <c r="J50" s="85"/>
      <c r="K50" s="86" t="s">
        <v>39</v>
      </c>
      <c r="L50" s="87"/>
      <c r="M50" s="87"/>
      <c r="N50" s="88"/>
    </row>
    <row r="51" spans="2:14" ht="12" customHeight="1" x14ac:dyDescent="0.2">
      <c r="C51" s="12"/>
      <c r="D51" s="12"/>
      <c r="E51" s="12"/>
      <c r="F51" s="12"/>
      <c r="G51" s="11"/>
      <c r="H51" s="11"/>
      <c r="I51" s="11"/>
      <c r="J51" s="38"/>
    </row>
    <row r="52" spans="2:14" ht="82.5" customHeight="1" x14ac:dyDescent="0.2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3" spans="2:14" ht="12.75" customHeight="1" x14ac:dyDescent="0.2"/>
    <row r="54" spans="2:14" ht="12.75" customHeight="1" x14ac:dyDescent="0.2">
      <c r="B54" s="70" t="s">
        <v>27</v>
      </c>
    </row>
    <row r="55" spans="2:14" ht="12.75" customHeight="1" x14ac:dyDescent="0.2">
      <c r="B55" s="71" t="s">
        <v>28</v>
      </c>
      <c r="H55" s="73" t="s">
        <v>29</v>
      </c>
      <c r="I55" s="72"/>
      <c r="J55" s="72"/>
      <c r="K55" s="72"/>
      <c r="L55" s="72"/>
      <c r="M55" s="72"/>
      <c r="N55" s="72"/>
    </row>
  </sheetData>
  <sheetProtection password="84E8" sheet="1" objects="1" scenarios="1"/>
  <mergeCells count="39">
    <mergeCell ref="K49:M49"/>
    <mergeCell ref="K16:N16"/>
    <mergeCell ref="B6:E6"/>
    <mergeCell ref="F6:N6"/>
    <mergeCell ref="B1:N2"/>
    <mergeCell ref="B4:E4"/>
    <mergeCell ref="F4:N4"/>
    <mergeCell ref="B5:E5"/>
    <mergeCell ref="F5:N5"/>
    <mergeCell ref="D11:E11"/>
    <mergeCell ref="G11:H11"/>
    <mergeCell ref="I11:N11"/>
    <mergeCell ref="C7:I7"/>
    <mergeCell ref="B8:E8"/>
    <mergeCell ref="G8:N8"/>
    <mergeCell ref="B9:C9"/>
    <mergeCell ref="D9:E9"/>
    <mergeCell ref="G9:H9"/>
    <mergeCell ref="I9:N9"/>
    <mergeCell ref="G14:H14"/>
    <mergeCell ref="I14:N14"/>
    <mergeCell ref="B16:C16"/>
    <mergeCell ref="D16:E16"/>
    <mergeCell ref="F16:G16"/>
    <mergeCell ref="B10:C10"/>
    <mergeCell ref="D10:E10"/>
    <mergeCell ref="G10:H10"/>
    <mergeCell ref="I10:N10"/>
    <mergeCell ref="B11:C11"/>
    <mergeCell ref="B49:C49"/>
    <mergeCell ref="D49:G49"/>
    <mergeCell ref="B12:C12"/>
    <mergeCell ref="D12:E12"/>
    <mergeCell ref="D13:E13"/>
    <mergeCell ref="B52:N52"/>
    <mergeCell ref="G12:H12"/>
    <mergeCell ref="I12:N12"/>
    <mergeCell ref="G13:H13"/>
    <mergeCell ref="I13:N13"/>
  </mergeCells>
  <conditionalFormatting sqref="B18:H18">
    <cfRule type="expression" dxfId="483" priority="44" stopIfTrue="1">
      <formula>OR(WEEKDAY($C$18)=7,WEEKDAY($C$18)=1)</formula>
    </cfRule>
  </conditionalFormatting>
  <conditionalFormatting sqref="B19:H19">
    <cfRule type="expression" dxfId="482" priority="43" stopIfTrue="1">
      <formula>OR(WEEKDAY($C$19)=7,WEEKDAY($C$19)=1)</formula>
    </cfRule>
  </conditionalFormatting>
  <conditionalFormatting sqref="B20:H20">
    <cfRule type="expression" dxfId="481" priority="42" stopIfTrue="1">
      <formula>OR(WEEKDAY($C$20)=7,WEEKDAY($C$20)=1)</formula>
    </cfRule>
  </conditionalFormatting>
  <conditionalFormatting sqref="B21:C21 E21:H21">
    <cfRule type="expression" dxfId="480" priority="41" stopIfTrue="1">
      <formula>OR(WEEKDAY($C$21)=7,WEEKDAY($C$21)=1)</formula>
    </cfRule>
  </conditionalFormatting>
  <conditionalFormatting sqref="B22:H22">
    <cfRule type="expression" dxfId="479" priority="40" stopIfTrue="1">
      <formula>OR(WEEKDAY($C$22)=7,WEEKDAY($C$22)=1)</formula>
    </cfRule>
  </conditionalFormatting>
  <conditionalFormatting sqref="B23:H23">
    <cfRule type="expression" dxfId="478" priority="39" stopIfTrue="1">
      <formula>OR(WEEKDAY($C$23)=7,WEEKDAY($C$23)=1)</formula>
    </cfRule>
  </conditionalFormatting>
  <conditionalFormatting sqref="B24:H24">
    <cfRule type="expression" dxfId="477" priority="38" stopIfTrue="1">
      <formula>OR(WEEKDAY($C$24)=7,WEEKDAY($C$24)=1)</formula>
    </cfRule>
  </conditionalFormatting>
  <conditionalFormatting sqref="B25:H25">
    <cfRule type="expression" dxfId="476" priority="37" stopIfTrue="1">
      <formula>OR(WEEKDAY($C$25)=7,WEEKDAY($C$25)=1)</formula>
    </cfRule>
  </conditionalFormatting>
  <conditionalFormatting sqref="B26:H26">
    <cfRule type="expression" dxfId="475" priority="36" stopIfTrue="1">
      <formula>OR(WEEKDAY($C$26)=7,WEEKDAY($C$26)=1)</formula>
    </cfRule>
  </conditionalFormatting>
  <conditionalFormatting sqref="B27:H27">
    <cfRule type="expression" dxfId="474" priority="35" stopIfTrue="1">
      <formula>OR(WEEKDAY($C$27)=7,WEEKDAY($C$27)=1)</formula>
    </cfRule>
  </conditionalFormatting>
  <conditionalFormatting sqref="B28:H28">
    <cfRule type="expression" dxfId="473" priority="34" stopIfTrue="1">
      <formula>OR(WEEKDAY($C$28)=7,WEEKDAY($C$28)=1)</formula>
    </cfRule>
  </conditionalFormatting>
  <conditionalFormatting sqref="B29:H29">
    <cfRule type="expression" dxfId="472" priority="33" stopIfTrue="1">
      <formula>OR(WEEKDAY($C$29)=7,WEEKDAY($C$29)=1)</formula>
    </cfRule>
  </conditionalFormatting>
  <conditionalFormatting sqref="B30:H30">
    <cfRule type="expression" dxfId="471" priority="32" stopIfTrue="1">
      <formula>OR(WEEKDAY($C$30)=7,WEEKDAY($C$30)=1)</formula>
    </cfRule>
  </conditionalFormatting>
  <conditionalFormatting sqref="B31:H31">
    <cfRule type="expression" dxfId="470" priority="31" stopIfTrue="1">
      <formula>OR(WEEKDAY($C$31)=7,WEEKDAY($C$31)=1)</formula>
    </cfRule>
  </conditionalFormatting>
  <conditionalFormatting sqref="B32:H32">
    <cfRule type="expression" dxfId="469" priority="30" stopIfTrue="1">
      <formula>OR(WEEKDAY($C$32)=7,WEEKDAY($C$32)=1)</formula>
    </cfRule>
  </conditionalFormatting>
  <conditionalFormatting sqref="B33:G33">
    <cfRule type="expression" dxfId="468" priority="29" stopIfTrue="1">
      <formula>OR(WEEKDAY($C$33)=7,WEEKDAY($C$33)=1)</formula>
    </cfRule>
  </conditionalFormatting>
  <conditionalFormatting sqref="B34:G34">
    <cfRule type="expression" dxfId="467" priority="28" stopIfTrue="1">
      <formula>OR(WEEKDAY($C$34)=7,WEEKDAY($C$34)=1)</formula>
    </cfRule>
  </conditionalFormatting>
  <conditionalFormatting sqref="B35:G35">
    <cfRule type="expression" dxfId="466" priority="27" stopIfTrue="1">
      <formula>OR(WEEKDAY($C$35)=7,WEEKDAY($C$35)=1)</formula>
    </cfRule>
  </conditionalFormatting>
  <conditionalFormatting sqref="B36:G36">
    <cfRule type="expression" dxfId="465" priority="26" stopIfTrue="1">
      <formula>OR(WEEKDAY($C$36)=7,WEEKDAY($C$36)=1)</formula>
    </cfRule>
  </conditionalFormatting>
  <conditionalFormatting sqref="B37:G37">
    <cfRule type="expression" dxfId="464" priority="25" stopIfTrue="1">
      <formula>OR(WEEKDAY($C$37)=7,WEEKDAY($C$37)=1)</formula>
    </cfRule>
  </conditionalFormatting>
  <conditionalFormatting sqref="B38:H38">
    <cfRule type="expression" dxfId="463" priority="24" stopIfTrue="1">
      <formula>OR(WEEKDAY($C$38)=7,WEEKDAY($C$38)=1)</formula>
    </cfRule>
  </conditionalFormatting>
  <conditionalFormatting sqref="B39:H39">
    <cfRule type="expression" dxfId="462" priority="23" stopIfTrue="1">
      <formula>OR(WEEKDAY($C$39)=7,WEEKDAY($C$39)=1)</formula>
    </cfRule>
  </conditionalFormatting>
  <conditionalFormatting sqref="B40:G40">
    <cfRule type="expression" dxfId="461" priority="22" stopIfTrue="1">
      <formula>OR(WEEKDAY($C$40)=7,WEEKDAY($C$40)=1)</formula>
    </cfRule>
  </conditionalFormatting>
  <conditionalFormatting sqref="B41:G41">
    <cfRule type="expression" dxfId="460" priority="21" stopIfTrue="1">
      <formula>OR(WEEKDAY($C$41)=7,WEEKDAY($C$41)=1)</formula>
    </cfRule>
  </conditionalFormatting>
  <conditionalFormatting sqref="B42:G42">
    <cfRule type="expression" dxfId="459" priority="20" stopIfTrue="1">
      <formula>OR(WEEKDAY($C$42)=7,WEEKDAY($C$42)=1)</formula>
    </cfRule>
  </conditionalFormatting>
  <conditionalFormatting sqref="B43:G43">
    <cfRule type="expression" dxfId="458" priority="19" stopIfTrue="1">
      <formula>OR(WEEKDAY($C$43)=7,WEEKDAY($C$43)=1)</formula>
    </cfRule>
  </conditionalFormatting>
  <conditionalFormatting sqref="B44:G44">
    <cfRule type="expression" dxfId="457" priority="18" stopIfTrue="1">
      <formula>OR(WEEKDAY($C$44)=7,WEEKDAY($C$44)=1)</formula>
    </cfRule>
  </conditionalFormatting>
  <conditionalFormatting sqref="B45:H45">
    <cfRule type="expression" dxfId="456" priority="17" stopIfTrue="1">
      <formula>OR(WEEKDAY($C$45)=7,WEEKDAY($C$45)=1)</formula>
    </cfRule>
  </conditionalFormatting>
  <conditionalFormatting sqref="B46:H46">
    <cfRule type="expression" dxfId="455" priority="16" stopIfTrue="1">
      <formula>OR(WEEKDAY($C$46)=7,WEEKDAY($C$46)=1)</formula>
    </cfRule>
  </conditionalFormatting>
  <conditionalFormatting sqref="B47:G47">
    <cfRule type="expression" dxfId="454" priority="15" stopIfTrue="1">
      <formula>OR(WEEKDAY($C$47)=7,WEEKDAY($C$47)=1)</formula>
    </cfRule>
  </conditionalFormatting>
  <conditionalFormatting sqref="B48:G48">
    <cfRule type="expression" dxfId="453" priority="14" stopIfTrue="1">
      <formula>OR(WEEKDAY($C$48)=7,WEEKDAY($C$48)=1)</formula>
    </cfRule>
  </conditionalFormatting>
  <conditionalFormatting sqref="D21">
    <cfRule type="expression" dxfId="452" priority="13" stopIfTrue="1">
      <formula>OR(WEEKDAY($C$20)=7,WEEKDAY($C$20)=1)</formula>
    </cfRule>
  </conditionalFormatting>
  <conditionalFormatting sqref="H33">
    <cfRule type="expression" dxfId="451" priority="12" stopIfTrue="1">
      <formula>OR(WEEKDAY($C$26)=7,WEEKDAY($C$26)=1)</formula>
    </cfRule>
  </conditionalFormatting>
  <conditionalFormatting sqref="H34">
    <cfRule type="expression" dxfId="450" priority="11" stopIfTrue="1">
      <formula>OR(WEEKDAY($C$27)=7,WEEKDAY($C$27)=1)</formula>
    </cfRule>
  </conditionalFormatting>
  <conditionalFormatting sqref="H35">
    <cfRule type="expression" dxfId="449" priority="10" stopIfTrue="1">
      <formula>OR(WEEKDAY($C$28)=7,WEEKDAY($C$28)=1)</formula>
    </cfRule>
  </conditionalFormatting>
  <conditionalFormatting sqref="H36">
    <cfRule type="expression" dxfId="448" priority="9" stopIfTrue="1">
      <formula>OR(WEEKDAY($C$29)=7,WEEKDAY($C$29)=1)</formula>
    </cfRule>
  </conditionalFormatting>
  <conditionalFormatting sqref="H37">
    <cfRule type="expression" dxfId="447" priority="8" stopIfTrue="1">
      <formula>OR(WEEKDAY($C$30)=7,WEEKDAY($C$30)=1)</formula>
    </cfRule>
  </conditionalFormatting>
  <conditionalFormatting sqref="H40">
    <cfRule type="expression" dxfId="446" priority="7" stopIfTrue="1">
      <formula>OR(WEEKDAY($C$26)=7,WEEKDAY($C$26)=1)</formula>
    </cfRule>
  </conditionalFormatting>
  <conditionalFormatting sqref="H41">
    <cfRule type="expression" dxfId="445" priority="6" stopIfTrue="1">
      <formula>OR(WEEKDAY($C$27)=7,WEEKDAY($C$27)=1)</formula>
    </cfRule>
  </conditionalFormatting>
  <conditionalFormatting sqref="H42">
    <cfRule type="expression" dxfId="444" priority="5" stopIfTrue="1">
      <formula>OR(WEEKDAY($C$28)=7,WEEKDAY($C$28)=1)</formula>
    </cfRule>
  </conditionalFormatting>
  <conditionalFormatting sqref="H43">
    <cfRule type="expression" dxfId="443" priority="4" stopIfTrue="1">
      <formula>OR(WEEKDAY($C$29)=7,WEEKDAY($C$29)=1)</formula>
    </cfRule>
  </conditionalFormatting>
  <conditionalFormatting sqref="H44">
    <cfRule type="expression" dxfId="442" priority="3" stopIfTrue="1">
      <formula>OR(WEEKDAY($C$30)=7,WEEKDAY($C$30)=1)</formula>
    </cfRule>
  </conditionalFormatting>
  <conditionalFormatting sqref="H47">
    <cfRule type="expression" dxfId="441" priority="2" stopIfTrue="1">
      <formula>OR(WEEKDAY($C$26)=7,WEEKDAY($C$26)=1)</formula>
    </cfRule>
  </conditionalFormatting>
  <conditionalFormatting sqref="H48">
    <cfRule type="expression" dxfId="440" priority="1" stopIfTrue="1">
      <formula>OR(WEEKDAY($C$27)=7,WEEKDAY($C$27)=1)</formula>
    </cfRule>
  </conditionalFormatting>
  <printOptions horizontalCentered="1"/>
  <pageMargins left="0.59055118110236227" right="0.59055118110236227" top="0.59055118110236227" bottom="0.59055118110236227" header="0" footer="0"/>
  <pageSetup paperSize="9" scale="67" orientation="portrait" horizontalDpi="300" verticalDpi="300" r:id="rId1"/>
  <headerFooter alignWithMargins="0"/>
  <ignoredErrors>
    <ignoredError sqref="F5:F6 F4 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5"/>
  <sheetViews>
    <sheetView showGridLines="0" showRowColHeaders="0" showZeros="0" showRuler="0" showOutlineSymbols="0" zoomScaleNormal="100" workbookViewId="0">
      <selection activeCell="B1" sqref="B1:N2"/>
    </sheetView>
  </sheetViews>
  <sheetFormatPr baseColWidth="10" defaultRowHeight="12.75" x14ac:dyDescent="0.2"/>
  <cols>
    <col min="1" max="1" width="2.42578125" customWidth="1"/>
    <col min="2" max="2" width="5.28515625" customWidth="1"/>
    <col min="4" max="8" width="11.28515625" customWidth="1"/>
    <col min="9" max="9" width="10.7109375" customWidth="1"/>
    <col min="10" max="10" width="10.7109375" style="39" customWidth="1"/>
    <col min="11" max="14" width="7.7109375" customWidth="1"/>
    <col min="15" max="15" width="2.42578125" customWidth="1"/>
  </cols>
  <sheetData>
    <row r="1" spans="1:22" ht="21" customHeight="1" x14ac:dyDescent="0.2">
      <c r="B1" s="190" t="s">
        <v>10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4"/>
    </row>
    <row r="2" spans="1:22" s="1" customFormat="1" ht="21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8"/>
      <c r="P2" s="8"/>
      <c r="Q2" s="2"/>
      <c r="R2" s="2"/>
      <c r="S2" s="2"/>
      <c r="T2" s="2"/>
      <c r="U2" s="2"/>
      <c r="V2" s="2"/>
    </row>
    <row r="3" spans="1:22" s="1" customFormat="1" ht="15" customHeight="1" x14ac:dyDescent="0.2">
      <c r="B3" s="46" t="str">
        <f>Stamminfo!B2</f>
        <v>Letzte Aktualisierung: 30.06.2021</v>
      </c>
      <c r="C3" s="47"/>
      <c r="D3" s="4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/>
      <c r="R3"/>
      <c r="S3"/>
      <c r="T3" s="3"/>
      <c r="U3" s="3"/>
      <c r="V3" s="2"/>
    </row>
    <row r="4" spans="1:22" s="1" customFormat="1" ht="21" customHeight="1" x14ac:dyDescent="0.2">
      <c r="B4" s="152" t="s">
        <v>11</v>
      </c>
      <c r="C4" s="153"/>
      <c r="D4" s="153"/>
      <c r="E4" s="154"/>
      <c r="F4" s="175">
        <f>Stamminfo!C3</f>
        <v>0</v>
      </c>
      <c r="G4" s="176"/>
      <c r="H4" s="176"/>
      <c r="I4" s="176"/>
      <c r="J4" s="176"/>
      <c r="K4" s="176"/>
      <c r="L4" s="176"/>
      <c r="M4" s="176"/>
      <c r="N4" s="177"/>
      <c r="O4" s="10"/>
      <c r="P4" s="7"/>
      <c r="Q4"/>
      <c r="R4"/>
      <c r="S4"/>
      <c r="T4" s="4"/>
      <c r="U4" s="4"/>
      <c r="V4" s="2"/>
    </row>
    <row r="5" spans="1:22" s="1" customFormat="1" ht="21" customHeight="1" x14ac:dyDescent="0.2">
      <c r="B5" s="157" t="s">
        <v>31</v>
      </c>
      <c r="C5" s="158"/>
      <c r="D5" s="158"/>
      <c r="E5" s="159"/>
      <c r="F5" s="178">
        <f>Stamminfo!C4</f>
        <v>0</v>
      </c>
      <c r="G5" s="179"/>
      <c r="H5" s="179"/>
      <c r="I5" s="179"/>
      <c r="J5" s="179"/>
      <c r="K5" s="179"/>
      <c r="L5" s="179"/>
      <c r="M5" s="179"/>
      <c r="N5" s="180"/>
      <c r="O5" s="7"/>
      <c r="P5" s="7"/>
      <c r="Q5"/>
      <c r="R5"/>
      <c r="S5"/>
      <c r="T5" s="3"/>
      <c r="U5" s="5"/>
      <c r="V5" s="6"/>
    </row>
    <row r="6" spans="1:22" s="1" customFormat="1" ht="21" customHeight="1" x14ac:dyDescent="0.2">
      <c r="B6" s="160" t="s">
        <v>12</v>
      </c>
      <c r="C6" s="161"/>
      <c r="D6" s="161"/>
      <c r="E6" s="119"/>
      <c r="F6" s="181">
        <f>IF(Stamminfo!C5="","",DATE(Stamminfo!C5,3,DAY(1)))</f>
        <v>44256</v>
      </c>
      <c r="G6" s="182"/>
      <c r="H6" s="182"/>
      <c r="I6" s="182"/>
      <c r="J6" s="182"/>
      <c r="K6" s="182"/>
      <c r="L6" s="182"/>
      <c r="M6" s="182"/>
      <c r="N6" s="183"/>
      <c r="O6" s="7"/>
      <c r="P6" s="7"/>
      <c r="Q6"/>
      <c r="R6"/>
      <c r="S6"/>
      <c r="T6" s="3"/>
      <c r="U6" s="5"/>
      <c r="V6" s="6"/>
    </row>
    <row r="7" spans="1:22" s="1" customFormat="1" ht="15" customHeight="1" x14ac:dyDescent="0.2">
      <c r="B7" s="24"/>
      <c r="C7" s="150"/>
      <c r="D7" s="150"/>
      <c r="E7" s="151"/>
      <c r="F7" s="151"/>
      <c r="G7" s="151"/>
      <c r="H7" s="151"/>
      <c r="I7" s="151"/>
      <c r="J7" s="37"/>
      <c r="K7" s="13"/>
      <c r="L7" s="13"/>
      <c r="M7" s="13"/>
      <c r="N7" s="13"/>
      <c r="O7" s="7"/>
      <c r="P7" s="7"/>
      <c r="Q7"/>
      <c r="R7"/>
      <c r="S7"/>
      <c r="T7" s="3"/>
      <c r="U7" s="5"/>
      <c r="V7" s="6"/>
    </row>
    <row r="8" spans="1:22" s="1" customFormat="1" ht="21" customHeight="1" x14ac:dyDescent="0.2">
      <c r="A8" s="9"/>
      <c r="B8" s="137" t="s">
        <v>15</v>
      </c>
      <c r="C8" s="138"/>
      <c r="D8" s="138"/>
      <c r="E8" s="138"/>
      <c r="F8" s="24"/>
      <c r="G8" s="184" t="s">
        <v>14</v>
      </c>
      <c r="H8" s="185"/>
      <c r="I8" s="185"/>
      <c r="J8" s="185"/>
      <c r="K8" s="185"/>
      <c r="L8" s="185"/>
      <c r="M8" s="185"/>
      <c r="N8" s="186"/>
      <c r="O8" s="7"/>
      <c r="P8" s="7"/>
      <c r="Q8"/>
      <c r="R8"/>
      <c r="S8"/>
      <c r="T8" s="3"/>
      <c r="U8" s="5"/>
      <c r="V8" s="6"/>
    </row>
    <row r="9" spans="1:22" s="1" customFormat="1" ht="21" customHeight="1" x14ac:dyDescent="0.2">
      <c r="A9" s="9"/>
      <c r="B9" s="126" t="s">
        <v>24</v>
      </c>
      <c r="C9" s="127"/>
      <c r="D9" s="128" t="str">
        <f>IF(Februar!D13="kein Vortrag","0",Februar!D13)</f>
        <v>0</v>
      </c>
      <c r="E9" s="129"/>
      <c r="F9" s="23"/>
      <c r="G9" s="142" t="s">
        <v>16</v>
      </c>
      <c r="H9" s="143"/>
      <c r="I9" s="134" t="str">
        <f>H49</f>
        <v/>
      </c>
      <c r="J9" s="135"/>
      <c r="K9" s="135"/>
      <c r="L9" s="135"/>
      <c r="M9" s="135"/>
      <c r="N9" s="136"/>
      <c r="O9" s="7"/>
      <c r="P9" s="7"/>
      <c r="Q9"/>
      <c r="R9"/>
      <c r="S9"/>
      <c r="T9" s="3"/>
      <c r="U9" s="5"/>
      <c r="V9" s="6"/>
    </row>
    <row r="10" spans="1:22" s="1" customFormat="1" ht="21" customHeight="1" x14ac:dyDescent="0.2">
      <c r="A10" s="9"/>
      <c r="B10" s="126" t="s">
        <v>25</v>
      </c>
      <c r="C10" s="127"/>
      <c r="D10" s="128"/>
      <c r="E10" s="129"/>
      <c r="F10" s="23"/>
      <c r="G10" s="148" t="s">
        <v>9</v>
      </c>
      <c r="H10" s="149"/>
      <c r="I10" s="120" t="str">
        <f>IF(Februar!I14="","0",Februar!I14)</f>
        <v>0</v>
      </c>
      <c r="J10" s="121"/>
      <c r="K10" s="121"/>
      <c r="L10" s="121"/>
      <c r="M10" s="121"/>
      <c r="N10" s="122"/>
      <c r="O10" s="7"/>
      <c r="P10" s="7"/>
      <c r="Q10"/>
      <c r="R10"/>
      <c r="S10"/>
      <c r="T10" s="3"/>
      <c r="U10" s="5"/>
      <c r="V10" s="6"/>
    </row>
    <row r="11" spans="1:22" s="1" customFormat="1" ht="21" customHeight="1" x14ac:dyDescent="0.2">
      <c r="A11" s="9"/>
      <c r="B11" s="126" t="s">
        <v>7</v>
      </c>
      <c r="C11" s="127"/>
      <c r="D11" s="128">
        <f>D9+D10</f>
        <v>0</v>
      </c>
      <c r="E11" s="129"/>
      <c r="F11" s="23"/>
      <c r="G11" s="142" t="s">
        <v>26</v>
      </c>
      <c r="H11" s="143"/>
      <c r="I11" s="134" t="str">
        <f>IF(I9="","",SUM(I9-I10))</f>
        <v/>
      </c>
      <c r="J11" s="135"/>
      <c r="K11" s="135"/>
      <c r="L11" s="135"/>
      <c r="M11" s="135"/>
      <c r="N11" s="136"/>
      <c r="O11" s="7"/>
      <c r="P11" s="7"/>
      <c r="Q11"/>
      <c r="R11"/>
      <c r="S11"/>
      <c r="T11" s="3"/>
      <c r="U11" s="5"/>
      <c r="V11" s="6"/>
    </row>
    <row r="12" spans="1:22" s="1" customFormat="1" ht="21" customHeight="1" x14ac:dyDescent="0.2">
      <c r="A12" s="9"/>
      <c r="B12" s="118" t="s">
        <v>5</v>
      </c>
      <c r="C12" s="119"/>
      <c r="D12" s="155"/>
      <c r="E12" s="156"/>
      <c r="F12" s="23"/>
      <c r="G12" s="142" t="s">
        <v>13</v>
      </c>
      <c r="H12" s="143"/>
      <c r="I12" s="134" t="str">
        <f>I49</f>
        <v/>
      </c>
      <c r="J12" s="135"/>
      <c r="K12" s="135"/>
      <c r="L12" s="135"/>
      <c r="M12" s="135"/>
      <c r="N12" s="136"/>
      <c r="O12" s="7"/>
      <c r="P12" s="7"/>
      <c r="Q12"/>
      <c r="R12"/>
      <c r="S12"/>
      <c r="T12" s="3"/>
      <c r="U12" s="5"/>
      <c r="V12" s="6"/>
    </row>
    <row r="13" spans="1:22" s="1" customFormat="1" ht="21" customHeight="1" x14ac:dyDescent="0.2">
      <c r="A13" s="9"/>
      <c r="B13" s="68" t="s">
        <v>6</v>
      </c>
      <c r="C13" s="69"/>
      <c r="D13" s="130" t="str">
        <f>IF(SUM(D11-D12)=0,"0",SUM(D11-D12))</f>
        <v>0</v>
      </c>
      <c r="E13" s="131"/>
      <c r="F13" s="23"/>
      <c r="G13" s="144" t="s">
        <v>4</v>
      </c>
      <c r="H13" s="145"/>
      <c r="I13" s="120"/>
      <c r="J13" s="121"/>
      <c r="K13" s="121"/>
      <c r="L13" s="121"/>
      <c r="M13" s="121"/>
      <c r="N13" s="122"/>
      <c r="O13" s="7"/>
      <c r="P13" s="7"/>
      <c r="Q13"/>
      <c r="R13"/>
      <c r="S13"/>
      <c r="T13" s="3"/>
      <c r="U13" s="5"/>
      <c r="V13" s="6"/>
    </row>
    <row r="14" spans="1:22" s="1" customFormat="1" ht="21" customHeight="1" x14ac:dyDescent="0.2">
      <c r="A14" s="9"/>
      <c r="B14" s="19"/>
      <c r="C14" s="13"/>
      <c r="D14" s="13"/>
      <c r="E14" s="20"/>
      <c r="F14" s="24"/>
      <c r="G14" s="146" t="s">
        <v>6</v>
      </c>
      <c r="H14" s="147"/>
      <c r="I14" s="123" t="str">
        <f>IF(OR(I9="",I12=""),"",I12+I13-I11)</f>
        <v/>
      </c>
      <c r="J14" s="124"/>
      <c r="K14" s="124"/>
      <c r="L14" s="124"/>
      <c r="M14" s="124"/>
      <c r="N14" s="125"/>
      <c r="O14" s="7"/>
      <c r="P14" s="7"/>
      <c r="Q14"/>
      <c r="R14"/>
      <c r="S14"/>
      <c r="T14" s="3"/>
      <c r="U14" s="5"/>
      <c r="V14" s="6"/>
    </row>
    <row r="15" spans="1:22" ht="15" customHeight="1" x14ac:dyDescent="0.2">
      <c r="B15" s="21"/>
      <c r="C15" s="22"/>
      <c r="D15" s="22"/>
      <c r="E15" s="25"/>
      <c r="F15" s="22"/>
      <c r="G15" s="22"/>
      <c r="H15" s="22"/>
      <c r="I15" s="22"/>
      <c r="J15" s="38"/>
      <c r="K15" s="36"/>
      <c r="L15" s="36"/>
      <c r="M15" s="36"/>
      <c r="N15" s="36"/>
      <c r="O15" s="21"/>
      <c r="P15" s="21"/>
    </row>
    <row r="16" spans="1:22" ht="24" customHeight="1" x14ac:dyDescent="0.2">
      <c r="B16" s="132" t="s">
        <v>0</v>
      </c>
      <c r="C16" s="133"/>
      <c r="D16" s="139" t="s">
        <v>1</v>
      </c>
      <c r="E16" s="140"/>
      <c r="F16" s="139" t="s">
        <v>2</v>
      </c>
      <c r="G16" s="141"/>
      <c r="H16" s="29" t="s">
        <v>3</v>
      </c>
      <c r="I16" s="40" t="s">
        <v>19</v>
      </c>
      <c r="J16" s="41" t="s">
        <v>20</v>
      </c>
      <c r="K16" s="166" t="s">
        <v>40</v>
      </c>
      <c r="L16" s="167"/>
      <c r="M16" s="167"/>
      <c r="N16" s="168"/>
      <c r="O16" s="21"/>
      <c r="P16" s="21"/>
    </row>
    <row r="17" spans="2:16" ht="15.75" customHeight="1" x14ac:dyDescent="0.2">
      <c r="B17" s="30"/>
      <c r="C17" s="31"/>
      <c r="D17" s="33" t="s">
        <v>17</v>
      </c>
      <c r="E17" s="34" t="s">
        <v>18</v>
      </c>
      <c r="F17" s="33" t="s">
        <v>17</v>
      </c>
      <c r="G17" s="34" t="s">
        <v>18</v>
      </c>
      <c r="H17" s="32"/>
      <c r="I17" s="32"/>
      <c r="J17" s="42"/>
      <c r="K17" s="76" t="s">
        <v>33</v>
      </c>
      <c r="L17" s="76" t="s">
        <v>34</v>
      </c>
      <c r="M17" s="76" t="s">
        <v>32</v>
      </c>
      <c r="N17" s="76" t="s">
        <v>35</v>
      </c>
      <c r="O17" s="21"/>
      <c r="P17" s="21"/>
    </row>
    <row r="18" spans="2:16" ht="21" customHeight="1" x14ac:dyDescent="0.2">
      <c r="B18" s="15">
        <f>WEEKDAY(Beginndatum_1)</f>
        <v>2</v>
      </c>
      <c r="C18" s="16">
        <f>Beginndatum_1</f>
        <v>44256</v>
      </c>
      <c r="D18" s="48"/>
      <c r="E18" s="27"/>
      <c r="F18" s="28"/>
      <c r="G18" s="28"/>
      <c r="H18" s="53"/>
      <c r="I18" s="45" t="str">
        <f>IF(OR(K18="x",L18="x",M18="x", ),H18,IF(F18&lt;&gt;"",((G18+(G18&lt;F18)-F18)+(E18+(E18&lt;D18)-D18))*24,IF(D18&lt;&gt;"",((E18+(E18&lt;D18)-D18)+(G18+(G18&lt;F18)-F18))*24,"0")))</f>
        <v>0</v>
      </c>
      <c r="J18" s="43">
        <f>IF(OR(N18="krank",N18="Urlaub",N18="Feiertag"),"0",IF(OR(C18="",I18=0),"",IF(I18-H18=0,0.000001,I18-H18)))</f>
        <v>9.9999999999999995E-7</v>
      </c>
      <c r="K18" s="60"/>
      <c r="L18" s="60"/>
      <c r="M18" s="60"/>
      <c r="N18" s="60"/>
      <c r="O18" s="21"/>
      <c r="P18" s="21"/>
    </row>
    <row r="19" spans="2:16" ht="21" customHeight="1" x14ac:dyDescent="0.2">
      <c r="B19" s="17">
        <f>IF(C19="","",WEEKDAY(C19))</f>
        <v>3</v>
      </c>
      <c r="C19" s="18">
        <f t="shared" ref="C19:C48" si="0">IF(C18&lt;&gt;"",IF(MONTH(Beginndatum_1)=MONTH(C18+1),C18+1,""),"")</f>
        <v>44257</v>
      </c>
      <c r="D19" s="49"/>
      <c r="E19" s="50"/>
      <c r="F19" s="51"/>
      <c r="G19" s="52"/>
      <c r="H19" s="54"/>
      <c r="I19" s="45" t="str">
        <f t="shared" ref="I19:I48" si="1">IF(OR(K19="x",L19="x",M19="x", ),H19,IF(F19&lt;&gt;"",((G19+(G19&lt;F19)-F19)+(E19+(E19&lt;D19)-D19))*24,IF(D19&lt;&gt;"",((E19+(E19&lt;D19)-D19)+(G19+(G19&lt;F19)-F19))*24,"0")))</f>
        <v>0</v>
      </c>
      <c r="J19" s="43">
        <f t="shared" ref="J19:J48" si="2">IF(OR(N19="krank",N19="Urlaub",N19="Feiertag"),"0",IF(OR(C19="",I19=0),"",IF(I19-H19=0,0.000001,I19-H19)))</f>
        <v>9.9999999999999995E-7</v>
      </c>
      <c r="K19" s="60"/>
      <c r="L19" s="60"/>
      <c r="M19" s="60"/>
      <c r="N19" s="60"/>
      <c r="O19" s="21"/>
      <c r="P19" s="21"/>
    </row>
    <row r="20" spans="2:16" ht="21" customHeight="1" x14ac:dyDescent="0.2">
      <c r="B20" s="17">
        <f t="shared" ref="B20:B48" si="3">IF(C20="","",WEEKDAY(C20))</f>
        <v>4</v>
      </c>
      <c r="C20" s="18">
        <f t="shared" si="0"/>
        <v>44258</v>
      </c>
      <c r="D20" s="49"/>
      <c r="E20" s="50"/>
      <c r="F20" s="51"/>
      <c r="G20" s="52"/>
      <c r="H20" s="54"/>
      <c r="I20" s="45" t="str">
        <f t="shared" si="1"/>
        <v>0</v>
      </c>
      <c r="J20" s="43">
        <f t="shared" si="2"/>
        <v>9.9999999999999995E-7</v>
      </c>
      <c r="K20" s="61"/>
      <c r="L20" s="61"/>
      <c r="M20" s="61"/>
      <c r="N20" s="61"/>
      <c r="O20" s="21"/>
      <c r="P20" s="21"/>
    </row>
    <row r="21" spans="2:16" ht="21" customHeight="1" x14ac:dyDescent="0.2">
      <c r="B21" s="17">
        <f t="shared" si="3"/>
        <v>5</v>
      </c>
      <c r="C21" s="18">
        <f t="shared" si="0"/>
        <v>44259</v>
      </c>
      <c r="D21" s="49"/>
      <c r="E21" s="50"/>
      <c r="F21" s="51"/>
      <c r="G21" s="52"/>
      <c r="H21" s="54"/>
      <c r="I21" s="45" t="str">
        <f t="shared" si="1"/>
        <v>0</v>
      </c>
      <c r="J21" s="43">
        <f t="shared" si="2"/>
        <v>9.9999999999999995E-7</v>
      </c>
      <c r="K21" s="62"/>
      <c r="L21" s="62"/>
      <c r="M21" s="62"/>
      <c r="N21" s="62"/>
      <c r="O21" s="21"/>
      <c r="P21" s="21"/>
    </row>
    <row r="22" spans="2:16" ht="21" customHeight="1" x14ac:dyDescent="0.2">
      <c r="B22" s="17">
        <f t="shared" si="3"/>
        <v>6</v>
      </c>
      <c r="C22" s="18">
        <f t="shared" si="0"/>
        <v>44260</v>
      </c>
      <c r="D22" s="49"/>
      <c r="E22" s="50"/>
      <c r="F22" s="51"/>
      <c r="G22" s="52"/>
      <c r="H22" s="54"/>
      <c r="I22" s="45" t="str">
        <f t="shared" si="1"/>
        <v>0</v>
      </c>
      <c r="J22" s="43">
        <f t="shared" si="2"/>
        <v>9.9999999999999995E-7</v>
      </c>
      <c r="K22" s="63"/>
      <c r="L22" s="63"/>
      <c r="M22" s="63"/>
      <c r="N22" s="63"/>
      <c r="O22" s="21"/>
      <c r="P22" s="21"/>
    </row>
    <row r="23" spans="2:16" ht="21" customHeight="1" x14ac:dyDescent="0.2">
      <c r="B23" s="17">
        <f t="shared" si="3"/>
        <v>7</v>
      </c>
      <c r="C23" s="18">
        <f t="shared" si="0"/>
        <v>44261</v>
      </c>
      <c r="D23" s="49"/>
      <c r="E23" s="50"/>
      <c r="F23" s="51"/>
      <c r="G23" s="52"/>
      <c r="H23" s="54"/>
      <c r="I23" s="45" t="str">
        <f t="shared" si="1"/>
        <v>0</v>
      </c>
      <c r="J23" s="43">
        <f t="shared" si="2"/>
        <v>9.9999999999999995E-7</v>
      </c>
      <c r="K23" s="62"/>
      <c r="L23" s="62"/>
      <c r="M23" s="62"/>
      <c r="N23" s="62"/>
      <c r="O23" s="21"/>
      <c r="P23" s="21"/>
    </row>
    <row r="24" spans="2:16" ht="21" customHeight="1" x14ac:dyDescent="0.2">
      <c r="B24" s="17">
        <f t="shared" si="3"/>
        <v>1</v>
      </c>
      <c r="C24" s="18">
        <f t="shared" si="0"/>
        <v>44262</v>
      </c>
      <c r="D24" s="49"/>
      <c r="E24" s="50"/>
      <c r="F24" s="51"/>
      <c r="G24" s="52"/>
      <c r="H24" s="54"/>
      <c r="I24" s="45" t="str">
        <f t="shared" si="1"/>
        <v>0</v>
      </c>
      <c r="J24" s="43">
        <f t="shared" si="2"/>
        <v>9.9999999999999995E-7</v>
      </c>
      <c r="K24" s="64"/>
      <c r="L24" s="64"/>
      <c r="M24" s="64"/>
      <c r="N24" s="64"/>
      <c r="O24" s="21"/>
      <c r="P24" s="21"/>
    </row>
    <row r="25" spans="2:16" ht="21" customHeight="1" x14ac:dyDescent="0.2">
      <c r="B25" s="17">
        <f t="shared" si="3"/>
        <v>2</v>
      </c>
      <c r="C25" s="18">
        <f t="shared" si="0"/>
        <v>44263</v>
      </c>
      <c r="D25" s="49"/>
      <c r="E25" s="50"/>
      <c r="F25" s="51"/>
      <c r="G25" s="52"/>
      <c r="H25" s="54"/>
      <c r="I25" s="45" t="str">
        <f t="shared" si="1"/>
        <v>0</v>
      </c>
      <c r="J25" s="43">
        <f t="shared" si="2"/>
        <v>9.9999999999999995E-7</v>
      </c>
      <c r="K25" s="65"/>
      <c r="L25" s="65"/>
      <c r="M25" s="65"/>
      <c r="N25" s="65"/>
      <c r="O25" s="21"/>
      <c r="P25" s="21"/>
    </row>
    <row r="26" spans="2:16" ht="21" customHeight="1" x14ac:dyDescent="0.2">
      <c r="B26" s="17">
        <f t="shared" si="3"/>
        <v>3</v>
      </c>
      <c r="C26" s="18">
        <f t="shared" si="0"/>
        <v>44264</v>
      </c>
      <c r="D26" s="49"/>
      <c r="E26" s="50"/>
      <c r="F26" s="51"/>
      <c r="G26" s="52"/>
      <c r="H26" s="54"/>
      <c r="I26" s="45" t="str">
        <f t="shared" si="1"/>
        <v>0</v>
      </c>
      <c r="J26" s="43">
        <f t="shared" si="2"/>
        <v>9.9999999999999995E-7</v>
      </c>
      <c r="K26" s="65"/>
      <c r="L26" s="65"/>
      <c r="M26" s="65"/>
      <c r="N26" s="65"/>
      <c r="O26" s="21"/>
      <c r="P26" s="21"/>
    </row>
    <row r="27" spans="2:16" ht="21" customHeight="1" x14ac:dyDescent="0.2">
      <c r="B27" s="17">
        <f t="shared" si="3"/>
        <v>4</v>
      </c>
      <c r="C27" s="18">
        <f t="shared" si="0"/>
        <v>44265</v>
      </c>
      <c r="D27" s="49"/>
      <c r="E27" s="50"/>
      <c r="F27" s="51"/>
      <c r="G27" s="52"/>
      <c r="H27" s="54"/>
      <c r="I27" s="45" t="str">
        <f t="shared" si="1"/>
        <v>0</v>
      </c>
      <c r="J27" s="43">
        <f t="shared" si="2"/>
        <v>9.9999999999999995E-7</v>
      </c>
      <c r="K27" s="65"/>
      <c r="L27" s="65"/>
      <c r="M27" s="65"/>
      <c r="N27" s="65"/>
      <c r="O27" s="21"/>
      <c r="P27" s="21"/>
    </row>
    <row r="28" spans="2:16" ht="21" customHeight="1" x14ac:dyDescent="0.2">
      <c r="B28" s="17">
        <f t="shared" si="3"/>
        <v>5</v>
      </c>
      <c r="C28" s="18">
        <f t="shared" si="0"/>
        <v>44266</v>
      </c>
      <c r="D28" s="49"/>
      <c r="E28" s="50"/>
      <c r="F28" s="51"/>
      <c r="G28" s="52"/>
      <c r="H28" s="54"/>
      <c r="I28" s="45" t="str">
        <f t="shared" si="1"/>
        <v>0</v>
      </c>
      <c r="J28" s="43">
        <f t="shared" si="2"/>
        <v>9.9999999999999995E-7</v>
      </c>
      <c r="K28" s="65"/>
      <c r="L28" s="65"/>
      <c r="M28" s="65"/>
      <c r="N28" s="65"/>
      <c r="O28" s="21"/>
      <c r="P28" s="21"/>
    </row>
    <row r="29" spans="2:16" ht="21" customHeight="1" x14ac:dyDescent="0.2">
      <c r="B29" s="17">
        <f t="shared" si="3"/>
        <v>6</v>
      </c>
      <c r="C29" s="18">
        <f t="shared" si="0"/>
        <v>44267</v>
      </c>
      <c r="D29" s="49"/>
      <c r="E29" s="50"/>
      <c r="F29" s="51"/>
      <c r="G29" s="52"/>
      <c r="H29" s="54"/>
      <c r="I29" s="45" t="str">
        <f t="shared" si="1"/>
        <v>0</v>
      </c>
      <c r="J29" s="43">
        <f t="shared" si="2"/>
        <v>9.9999999999999995E-7</v>
      </c>
      <c r="K29" s="65"/>
      <c r="L29" s="65"/>
      <c r="M29" s="65"/>
      <c r="N29" s="65"/>
      <c r="O29" s="21"/>
      <c r="P29" s="21"/>
    </row>
    <row r="30" spans="2:16" ht="21" customHeight="1" x14ac:dyDescent="0.2">
      <c r="B30" s="17">
        <f t="shared" si="3"/>
        <v>7</v>
      </c>
      <c r="C30" s="18">
        <f t="shared" si="0"/>
        <v>44268</v>
      </c>
      <c r="D30" s="49"/>
      <c r="E30" s="50"/>
      <c r="F30" s="51"/>
      <c r="G30" s="52"/>
      <c r="H30" s="54"/>
      <c r="I30" s="45" t="str">
        <f t="shared" si="1"/>
        <v>0</v>
      </c>
      <c r="J30" s="43">
        <f t="shared" si="2"/>
        <v>9.9999999999999995E-7</v>
      </c>
      <c r="K30" s="66"/>
      <c r="L30" s="66"/>
      <c r="M30" s="66"/>
      <c r="N30" s="66"/>
      <c r="O30" s="21"/>
      <c r="P30" s="21"/>
    </row>
    <row r="31" spans="2:16" ht="21" customHeight="1" x14ac:dyDescent="0.2">
      <c r="B31" s="17">
        <f t="shared" si="3"/>
        <v>1</v>
      </c>
      <c r="C31" s="18">
        <f t="shared" si="0"/>
        <v>44269</v>
      </c>
      <c r="D31" s="49"/>
      <c r="E31" s="50"/>
      <c r="F31" s="51"/>
      <c r="G31" s="52"/>
      <c r="H31" s="54"/>
      <c r="I31" s="45" t="str">
        <f t="shared" si="1"/>
        <v>0</v>
      </c>
      <c r="J31" s="43">
        <f t="shared" si="2"/>
        <v>9.9999999999999995E-7</v>
      </c>
      <c r="K31" s="64"/>
      <c r="L31" s="64"/>
      <c r="M31" s="64"/>
      <c r="N31" s="64"/>
    </row>
    <row r="32" spans="2:16" ht="21" customHeight="1" x14ac:dyDescent="0.2">
      <c r="B32" s="17">
        <f t="shared" si="3"/>
        <v>2</v>
      </c>
      <c r="C32" s="18">
        <f t="shared" si="0"/>
        <v>44270</v>
      </c>
      <c r="D32" s="49"/>
      <c r="E32" s="50"/>
      <c r="F32" s="51"/>
      <c r="G32" s="52"/>
      <c r="H32" s="54"/>
      <c r="I32" s="45" t="str">
        <f t="shared" si="1"/>
        <v>0</v>
      </c>
      <c r="J32" s="43">
        <f t="shared" si="2"/>
        <v>9.9999999999999995E-7</v>
      </c>
      <c r="K32" s="65"/>
      <c r="L32" s="65"/>
      <c r="M32" s="65"/>
      <c r="N32" s="65"/>
    </row>
    <row r="33" spans="2:14" ht="21" customHeight="1" x14ac:dyDescent="0.2">
      <c r="B33" s="17">
        <f t="shared" si="3"/>
        <v>3</v>
      </c>
      <c r="C33" s="18">
        <f t="shared" si="0"/>
        <v>44271</v>
      </c>
      <c r="D33" s="49"/>
      <c r="E33" s="50"/>
      <c r="F33" s="51"/>
      <c r="G33" s="52"/>
      <c r="H33" s="54"/>
      <c r="I33" s="45" t="str">
        <f t="shared" si="1"/>
        <v>0</v>
      </c>
      <c r="J33" s="43">
        <f t="shared" si="2"/>
        <v>9.9999999999999995E-7</v>
      </c>
      <c r="K33" s="65"/>
      <c r="L33" s="65"/>
      <c r="M33" s="65"/>
      <c r="N33" s="65"/>
    </row>
    <row r="34" spans="2:14" ht="21" customHeight="1" x14ac:dyDescent="0.2">
      <c r="B34" s="17">
        <f t="shared" si="3"/>
        <v>4</v>
      </c>
      <c r="C34" s="18">
        <f t="shared" si="0"/>
        <v>44272</v>
      </c>
      <c r="D34" s="49"/>
      <c r="E34" s="50"/>
      <c r="F34" s="51"/>
      <c r="G34" s="52"/>
      <c r="H34" s="54"/>
      <c r="I34" s="45" t="str">
        <f t="shared" si="1"/>
        <v>0</v>
      </c>
      <c r="J34" s="43">
        <f t="shared" si="2"/>
        <v>9.9999999999999995E-7</v>
      </c>
      <c r="K34" s="65"/>
      <c r="L34" s="65"/>
      <c r="M34" s="65"/>
      <c r="N34" s="65"/>
    </row>
    <row r="35" spans="2:14" ht="21" customHeight="1" x14ac:dyDescent="0.2">
      <c r="B35" s="17">
        <f t="shared" si="3"/>
        <v>5</v>
      </c>
      <c r="C35" s="18">
        <f t="shared" si="0"/>
        <v>44273</v>
      </c>
      <c r="D35" s="49"/>
      <c r="E35" s="50"/>
      <c r="F35" s="51"/>
      <c r="G35" s="52"/>
      <c r="H35" s="54"/>
      <c r="I35" s="45" t="str">
        <f t="shared" si="1"/>
        <v>0</v>
      </c>
      <c r="J35" s="43">
        <f t="shared" si="2"/>
        <v>9.9999999999999995E-7</v>
      </c>
      <c r="K35" s="65"/>
      <c r="L35" s="65"/>
      <c r="M35" s="65"/>
      <c r="N35" s="65"/>
    </row>
    <row r="36" spans="2:14" ht="21" customHeight="1" x14ac:dyDescent="0.2">
      <c r="B36" s="17">
        <f t="shared" si="3"/>
        <v>6</v>
      </c>
      <c r="C36" s="18">
        <f t="shared" si="0"/>
        <v>44274</v>
      </c>
      <c r="D36" s="49"/>
      <c r="E36" s="50"/>
      <c r="F36" s="51"/>
      <c r="G36" s="52"/>
      <c r="H36" s="54"/>
      <c r="I36" s="45" t="str">
        <f t="shared" si="1"/>
        <v>0</v>
      </c>
      <c r="J36" s="43">
        <f t="shared" si="2"/>
        <v>9.9999999999999995E-7</v>
      </c>
      <c r="K36" s="65"/>
      <c r="L36" s="65"/>
      <c r="M36" s="65"/>
      <c r="N36" s="65"/>
    </row>
    <row r="37" spans="2:14" ht="21" customHeight="1" x14ac:dyDescent="0.2">
      <c r="B37" s="17">
        <f t="shared" si="3"/>
        <v>7</v>
      </c>
      <c r="C37" s="18">
        <f t="shared" si="0"/>
        <v>44275</v>
      </c>
      <c r="D37" s="49"/>
      <c r="E37" s="50"/>
      <c r="F37" s="51"/>
      <c r="G37" s="52"/>
      <c r="H37" s="54"/>
      <c r="I37" s="45" t="str">
        <f t="shared" si="1"/>
        <v>0</v>
      </c>
      <c r="J37" s="43">
        <f t="shared" si="2"/>
        <v>9.9999999999999995E-7</v>
      </c>
      <c r="K37" s="65"/>
      <c r="L37" s="65"/>
      <c r="M37" s="65"/>
      <c r="N37" s="65"/>
    </row>
    <row r="38" spans="2:14" ht="21" customHeight="1" x14ac:dyDescent="0.2">
      <c r="B38" s="17">
        <f>IF(C38="","",WEEKDAY(C38))</f>
        <v>1</v>
      </c>
      <c r="C38" s="18">
        <f t="shared" si="0"/>
        <v>44276</v>
      </c>
      <c r="D38" s="49"/>
      <c r="E38" s="50"/>
      <c r="F38" s="51"/>
      <c r="G38" s="52"/>
      <c r="H38" s="54"/>
      <c r="I38" s="45" t="str">
        <f t="shared" si="1"/>
        <v>0</v>
      </c>
      <c r="J38" s="43">
        <f t="shared" si="2"/>
        <v>9.9999999999999995E-7</v>
      </c>
      <c r="K38" s="65"/>
      <c r="L38" s="65"/>
      <c r="M38" s="65"/>
      <c r="N38" s="65"/>
    </row>
    <row r="39" spans="2:14" ht="21" customHeight="1" x14ac:dyDescent="0.2">
      <c r="B39" s="17">
        <f t="shared" si="3"/>
        <v>2</v>
      </c>
      <c r="C39" s="18">
        <f t="shared" si="0"/>
        <v>44277</v>
      </c>
      <c r="D39" s="49"/>
      <c r="E39" s="50"/>
      <c r="F39" s="51"/>
      <c r="G39" s="52"/>
      <c r="H39" s="54"/>
      <c r="I39" s="45" t="str">
        <f t="shared" si="1"/>
        <v>0</v>
      </c>
      <c r="J39" s="43">
        <f t="shared" si="2"/>
        <v>9.9999999999999995E-7</v>
      </c>
      <c r="K39" s="65"/>
      <c r="L39" s="65"/>
      <c r="M39" s="65"/>
      <c r="N39" s="65"/>
    </row>
    <row r="40" spans="2:14" ht="21" customHeight="1" x14ac:dyDescent="0.2">
      <c r="B40" s="17">
        <f t="shared" si="3"/>
        <v>3</v>
      </c>
      <c r="C40" s="18">
        <f t="shared" si="0"/>
        <v>44278</v>
      </c>
      <c r="D40" s="49"/>
      <c r="E40" s="50"/>
      <c r="F40" s="51"/>
      <c r="G40" s="52"/>
      <c r="H40" s="54"/>
      <c r="I40" s="45" t="str">
        <f t="shared" si="1"/>
        <v>0</v>
      </c>
      <c r="J40" s="43">
        <f t="shared" si="2"/>
        <v>9.9999999999999995E-7</v>
      </c>
      <c r="K40" s="66"/>
      <c r="L40" s="66"/>
      <c r="M40" s="66"/>
      <c r="N40" s="66"/>
    </row>
    <row r="41" spans="2:14" ht="21" customHeight="1" x14ac:dyDescent="0.2">
      <c r="B41" s="17">
        <f t="shared" si="3"/>
        <v>4</v>
      </c>
      <c r="C41" s="18">
        <f t="shared" si="0"/>
        <v>44279</v>
      </c>
      <c r="D41" s="49"/>
      <c r="E41" s="50"/>
      <c r="F41" s="51"/>
      <c r="G41" s="52"/>
      <c r="H41" s="54"/>
      <c r="I41" s="45" t="str">
        <f t="shared" si="1"/>
        <v>0</v>
      </c>
      <c r="J41" s="43">
        <f t="shared" si="2"/>
        <v>9.9999999999999995E-7</v>
      </c>
      <c r="K41" s="64"/>
      <c r="L41" s="64"/>
      <c r="M41" s="64"/>
      <c r="N41" s="64"/>
    </row>
    <row r="42" spans="2:14" ht="21" customHeight="1" x14ac:dyDescent="0.2">
      <c r="B42" s="17">
        <f t="shared" si="3"/>
        <v>5</v>
      </c>
      <c r="C42" s="18">
        <f t="shared" si="0"/>
        <v>44280</v>
      </c>
      <c r="D42" s="49"/>
      <c r="E42" s="50"/>
      <c r="F42" s="51"/>
      <c r="G42" s="52"/>
      <c r="H42" s="54"/>
      <c r="I42" s="45" t="str">
        <f t="shared" si="1"/>
        <v>0</v>
      </c>
      <c r="J42" s="43">
        <f t="shared" si="2"/>
        <v>9.9999999999999995E-7</v>
      </c>
      <c r="K42" s="66"/>
      <c r="L42" s="66"/>
      <c r="M42" s="66"/>
      <c r="N42" s="66"/>
    </row>
    <row r="43" spans="2:14" ht="21" customHeight="1" x14ac:dyDescent="0.2">
      <c r="B43" s="17">
        <f t="shared" si="3"/>
        <v>6</v>
      </c>
      <c r="C43" s="18">
        <f t="shared" si="0"/>
        <v>44281</v>
      </c>
      <c r="D43" s="49"/>
      <c r="E43" s="50"/>
      <c r="F43" s="51"/>
      <c r="G43" s="52"/>
      <c r="H43" s="54"/>
      <c r="I43" s="45" t="str">
        <f t="shared" si="1"/>
        <v>0</v>
      </c>
      <c r="J43" s="43">
        <f t="shared" si="2"/>
        <v>9.9999999999999995E-7</v>
      </c>
      <c r="K43" s="64"/>
      <c r="L43" s="64"/>
      <c r="M43" s="64"/>
      <c r="N43" s="64"/>
    </row>
    <row r="44" spans="2:14" ht="21" customHeight="1" x14ac:dyDescent="0.2">
      <c r="B44" s="17">
        <f t="shared" si="3"/>
        <v>7</v>
      </c>
      <c r="C44" s="18">
        <f t="shared" si="0"/>
        <v>44282</v>
      </c>
      <c r="D44" s="49"/>
      <c r="E44" s="50"/>
      <c r="F44" s="51"/>
      <c r="G44" s="52"/>
      <c r="H44" s="54"/>
      <c r="I44" s="45" t="str">
        <f t="shared" si="1"/>
        <v>0</v>
      </c>
      <c r="J44" s="43">
        <f t="shared" si="2"/>
        <v>9.9999999999999995E-7</v>
      </c>
      <c r="K44" s="65"/>
      <c r="L44" s="65"/>
      <c r="M44" s="65"/>
      <c r="N44" s="65"/>
    </row>
    <row r="45" spans="2:14" ht="21" customHeight="1" x14ac:dyDescent="0.2">
      <c r="B45" s="17">
        <f t="shared" si="3"/>
        <v>1</v>
      </c>
      <c r="C45" s="18">
        <f t="shared" si="0"/>
        <v>44283</v>
      </c>
      <c r="D45" s="49"/>
      <c r="E45" s="50"/>
      <c r="F45" s="51"/>
      <c r="G45" s="52"/>
      <c r="H45" s="54"/>
      <c r="I45" s="45" t="str">
        <f t="shared" si="1"/>
        <v>0</v>
      </c>
      <c r="J45" s="43">
        <f t="shared" si="2"/>
        <v>9.9999999999999995E-7</v>
      </c>
      <c r="K45" s="65"/>
      <c r="L45" s="65"/>
      <c r="M45" s="65"/>
      <c r="N45" s="65"/>
    </row>
    <row r="46" spans="2:14" ht="21" customHeight="1" x14ac:dyDescent="0.2">
      <c r="B46" s="17">
        <f t="shared" si="3"/>
        <v>2</v>
      </c>
      <c r="C46" s="18">
        <f t="shared" si="0"/>
        <v>44284</v>
      </c>
      <c r="D46" s="49"/>
      <c r="E46" s="50"/>
      <c r="F46" s="51"/>
      <c r="G46" s="52"/>
      <c r="H46" s="54"/>
      <c r="I46" s="45" t="str">
        <f t="shared" si="1"/>
        <v>0</v>
      </c>
      <c r="J46" s="43">
        <f t="shared" si="2"/>
        <v>9.9999999999999995E-7</v>
      </c>
      <c r="K46" s="65"/>
      <c r="L46" s="65"/>
      <c r="M46" s="65"/>
      <c r="N46" s="65"/>
    </row>
    <row r="47" spans="2:14" ht="21" customHeight="1" x14ac:dyDescent="0.2">
      <c r="B47" s="17">
        <f t="shared" si="3"/>
        <v>3</v>
      </c>
      <c r="C47" s="18">
        <f t="shared" si="0"/>
        <v>44285</v>
      </c>
      <c r="D47" s="49"/>
      <c r="E47" s="50"/>
      <c r="F47" s="51"/>
      <c r="G47" s="52"/>
      <c r="H47" s="54"/>
      <c r="I47" s="45" t="str">
        <f t="shared" si="1"/>
        <v>0</v>
      </c>
      <c r="J47" s="43">
        <f t="shared" si="2"/>
        <v>9.9999999999999995E-7</v>
      </c>
      <c r="K47" s="65"/>
      <c r="L47" s="65"/>
      <c r="M47" s="65"/>
      <c r="N47" s="65"/>
    </row>
    <row r="48" spans="2:14" ht="21" customHeight="1" x14ac:dyDescent="0.2">
      <c r="B48" s="17">
        <f t="shared" si="3"/>
        <v>4</v>
      </c>
      <c r="C48" s="18">
        <f t="shared" si="0"/>
        <v>44286</v>
      </c>
      <c r="D48" s="49"/>
      <c r="E48" s="50"/>
      <c r="F48" s="51"/>
      <c r="G48" s="52"/>
      <c r="H48" s="54"/>
      <c r="I48" s="45" t="str">
        <f t="shared" si="1"/>
        <v>0</v>
      </c>
      <c r="J48" s="43">
        <f t="shared" si="2"/>
        <v>9.9999999999999995E-7</v>
      </c>
      <c r="K48" s="67"/>
      <c r="L48" s="67"/>
      <c r="M48" s="67"/>
      <c r="N48" s="67"/>
    </row>
    <row r="49" spans="2:14" ht="21" customHeight="1" x14ac:dyDescent="0.2">
      <c r="B49" s="116" t="s">
        <v>8</v>
      </c>
      <c r="C49" s="117"/>
      <c r="D49" s="113"/>
      <c r="E49" s="114"/>
      <c r="F49" s="114"/>
      <c r="G49" s="115"/>
      <c r="H49" s="26" t="str">
        <f>IF(SUM(H18:H48)=0,"",SUM(H18:H48))</f>
        <v/>
      </c>
      <c r="I49" s="26" t="str">
        <f>IF(SUM(I18:I48)=0, "",SUM(I18:I48))</f>
        <v/>
      </c>
      <c r="J49" s="44">
        <f>SUM(J18:J48)</f>
        <v>3.1000000000000008E-5</v>
      </c>
      <c r="K49" s="163" t="s">
        <v>37</v>
      </c>
      <c r="L49" s="164"/>
      <c r="M49" s="165"/>
      <c r="N49" s="77">
        <f>COUNTIF(N18:N48,"x")</f>
        <v>0</v>
      </c>
    </row>
    <row r="50" spans="2:14" ht="15.75" customHeight="1" x14ac:dyDescent="0.2">
      <c r="B50" s="82"/>
      <c r="C50" s="83"/>
      <c r="D50" s="83"/>
      <c r="E50" s="83"/>
      <c r="F50" s="83"/>
      <c r="G50" s="83"/>
      <c r="H50" s="84"/>
      <c r="I50" s="84"/>
      <c r="J50" s="85"/>
      <c r="K50" s="86" t="s">
        <v>39</v>
      </c>
      <c r="L50" s="87"/>
      <c r="M50" s="87"/>
      <c r="N50" s="88"/>
    </row>
    <row r="51" spans="2:14" ht="12" customHeight="1" x14ac:dyDescent="0.2">
      <c r="C51" s="12"/>
      <c r="D51" s="12"/>
      <c r="E51" s="12"/>
      <c r="F51" s="12"/>
      <c r="G51" s="11"/>
      <c r="H51" s="11"/>
      <c r="I51" s="11"/>
      <c r="J51" s="38"/>
    </row>
    <row r="52" spans="2:14" ht="82.5" customHeight="1" x14ac:dyDescent="0.2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3" spans="2:14" ht="12.75" customHeight="1" x14ac:dyDescent="0.2"/>
    <row r="54" spans="2:14" ht="12.75" customHeight="1" x14ac:dyDescent="0.2">
      <c r="B54" s="70" t="s">
        <v>27</v>
      </c>
    </row>
    <row r="55" spans="2:14" ht="12.75" customHeight="1" x14ac:dyDescent="0.2">
      <c r="B55" s="71" t="s">
        <v>28</v>
      </c>
      <c r="H55" s="73" t="s">
        <v>29</v>
      </c>
      <c r="I55" s="72"/>
      <c r="J55" s="72"/>
      <c r="K55" s="72"/>
      <c r="L55" s="72"/>
      <c r="M55" s="72"/>
      <c r="N55" s="72"/>
    </row>
  </sheetData>
  <sheetProtection password="84E8" sheet="1" objects="1" scenarios="1"/>
  <mergeCells count="39">
    <mergeCell ref="K49:M49"/>
    <mergeCell ref="K16:N16"/>
    <mergeCell ref="B6:E6"/>
    <mergeCell ref="F6:N6"/>
    <mergeCell ref="B1:N2"/>
    <mergeCell ref="B4:E4"/>
    <mergeCell ref="F4:N4"/>
    <mergeCell ref="B5:E5"/>
    <mergeCell ref="F5:N5"/>
    <mergeCell ref="D11:E11"/>
    <mergeCell ref="G11:H11"/>
    <mergeCell ref="I11:N11"/>
    <mergeCell ref="C7:I7"/>
    <mergeCell ref="B8:E8"/>
    <mergeCell ref="G8:N8"/>
    <mergeCell ref="B9:C9"/>
    <mergeCell ref="D9:E9"/>
    <mergeCell ref="G9:H9"/>
    <mergeCell ref="I9:N9"/>
    <mergeCell ref="G14:H14"/>
    <mergeCell ref="I14:N14"/>
    <mergeCell ref="B16:C16"/>
    <mergeCell ref="D16:E16"/>
    <mergeCell ref="F16:G16"/>
    <mergeCell ref="B10:C10"/>
    <mergeCell ref="D10:E10"/>
    <mergeCell ref="G10:H10"/>
    <mergeCell ref="I10:N10"/>
    <mergeCell ref="B11:C11"/>
    <mergeCell ref="B49:C49"/>
    <mergeCell ref="D49:G49"/>
    <mergeCell ref="B12:C12"/>
    <mergeCell ref="D12:E12"/>
    <mergeCell ref="D13:E13"/>
    <mergeCell ref="B52:N52"/>
    <mergeCell ref="G12:H12"/>
    <mergeCell ref="I12:N12"/>
    <mergeCell ref="G13:H13"/>
    <mergeCell ref="I13:N13"/>
  </mergeCells>
  <conditionalFormatting sqref="B18:H18">
    <cfRule type="expression" dxfId="439" priority="44" stopIfTrue="1">
      <formula>OR(WEEKDAY($C$18)=7,WEEKDAY($C$18)=1)</formula>
    </cfRule>
  </conditionalFormatting>
  <conditionalFormatting sqref="B19:H19">
    <cfRule type="expression" dxfId="438" priority="43" stopIfTrue="1">
      <formula>OR(WEEKDAY($C$19)=7,WEEKDAY($C$19)=1)</formula>
    </cfRule>
  </conditionalFormatting>
  <conditionalFormatting sqref="B20:H20">
    <cfRule type="expression" dxfId="437" priority="42" stopIfTrue="1">
      <formula>OR(WEEKDAY($C$20)=7,WEEKDAY($C$20)=1)</formula>
    </cfRule>
  </conditionalFormatting>
  <conditionalFormatting sqref="B21:C21 E21:H21">
    <cfRule type="expression" dxfId="436" priority="41" stopIfTrue="1">
      <formula>OR(WEEKDAY($C$21)=7,WEEKDAY($C$21)=1)</formula>
    </cfRule>
  </conditionalFormatting>
  <conditionalFormatting sqref="B22:H22">
    <cfRule type="expression" dxfId="435" priority="40" stopIfTrue="1">
      <formula>OR(WEEKDAY($C$22)=7,WEEKDAY($C$22)=1)</formula>
    </cfRule>
  </conditionalFormatting>
  <conditionalFormatting sqref="B23:H23">
    <cfRule type="expression" dxfId="434" priority="39" stopIfTrue="1">
      <formula>OR(WEEKDAY($C$23)=7,WEEKDAY($C$23)=1)</formula>
    </cfRule>
  </conditionalFormatting>
  <conditionalFormatting sqref="B24:H24">
    <cfRule type="expression" dxfId="433" priority="38" stopIfTrue="1">
      <formula>OR(WEEKDAY($C$24)=7,WEEKDAY($C$24)=1)</formula>
    </cfRule>
  </conditionalFormatting>
  <conditionalFormatting sqref="B25:H25">
    <cfRule type="expression" dxfId="432" priority="37" stopIfTrue="1">
      <formula>OR(WEEKDAY($C$25)=7,WEEKDAY($C$25)=1)</formula>
    </cfRule>
  </conditionalFormatting>
  <conditionalFormatting sqref="B26:H26">
    <cfRule type="expression" dxfId="431" priority="36" stopIfTrue="1">
      <formula>OR(WEEKDAY($C$26)=7,WEEKDAY($C$26)=1)</formula>
    </cfRule>
  </conditionalFormatting>
  <conditionalFormatting sqref="B27:H27">
    <cfRule type="expression" dxfId="430" priority="35" stopIfTrue="1">
      <formula>OR(WEEKDAY($C$27)=7,WEEKDAY($C$27)=1)</formula>
    </cfRule>
  </conditionalFormatting>
  <conditionalFormatting sqref="B28:H28">
    <cfRule type="expression" dxfId="429" priority="34" stopIfTrue="1">
      <formula>OR(WEEKDAY($C$28)=7,WEEKDAY($C$28)=1)</formula>
    </cfRule>
  </conditionalFormatting>
  <conditionalFormatting sqref="B29:H29">
    <cfRule type="expression" dxfId="428" priority="33" stopIfTrue="1">
      <formula>OR(WEEKDAY($C$29)=7,WEEKDAY($C$29)=1)</formula>
    </cfRule>
  </conditionalFormatting>
  <conditionalFormatting sqref="B30:H30">
    <cfRule type="expression" dxfId="427" priority="32" stopIfTrue="1">
      <formula>OR(WEEKDAY($C$30)=7,WEEKDAY($C$30)=1)</formula>
    </cfRule>
  </conditionalFormatting>
  <conditionalFormatting sqref="B31:H31">
    <cfRule type="expression" dxfId="426" priority="31" stopIfTrue="1">
      <formula>OR(WEEKDAY($C$31)=7,WEEKDAY($C$31)=1)</formula>
    </cfRule>
  </conditionalFormatting>
  <conditionalFormatting sqref="B32:H32">
    <cfRule type="expression" dxfId="425" priority="30" stopIfTrue="1">
      <formula>OR(WEEKDAY($C$32)=7,WEEKDAY($C$32)=1)</formula>
    </cfRule>
  </conditionalFormatting>
  <conditionalFormatting sqref="B33:G33">
    <cfRule type="expression" dxfId="424" priority="29" stopIfTrue="1">
      <formula>OR(WEEKDAY($C$33)=7,WEEKDAY($C$33)=1)</formula>
    </cfRule>
  </conditionalFormatting>
  <conditionalFormatting sqref="B34:G34">
    <cfRule type="expression" dxfId="423" priority="28" stopIfTrue="1">
      <formula>OR(WEEKDAY($C$34)=7,WEEKDAY($C$34)=1)</formula>
    </cfRule>
  </conditionalFormatting>
  <conditionalFormatting sqref="B35:G35">
    <cfRule type="expression" dxfId="422" priority="27" stopIfTrue="1">
      <formula>OR(WEEKDAY($C$35)=7,WEEKDAY($C$35)=1)</formula>
    </cfRule>
  </conditionalFormatting>
  <conditionalFormatting sqref="B36:G36">
    <cfRule type="expression" dxfId="421" priority="26" stopIfTrue="1">
      <formula>OR(WEEKDAY($C$36)=7,WEEKDAY($C$36)=1)</formula>
    </cfRule>
  </conditionalFormatting>
  <conditionalFormatting sqref="B37:G37">
    <cfRule type="expression" dxfId="420" priority="25" stopIfTrue="1">
      <formula>OR(WEEKDAY($C$37)=7,WEEKDAY($C$37)=1)</formula>
    </cfRule>
  </conditionalFormatting>
  <conditionalFormatting sqref="B38:H38">
    <cfRule type="expression" dxfId="419" priority="24" stopIfTrue="1">
      <formula>OR(WEEKDAY($C$38)=7,WEEKDAY($C$38)=1)</formula>
    </cfRule>
  </conditionalFormatting>
  <conditionalFormatting sqref="B39:H39">
    <cfRule type="expression" dxfId="418" priority="23" stopIfTrue="1">
      <formula>OR(WEEKDAY($C$39)=7,WEEKDAY($C$39)=1)</formula>
    </cfRule>
  </conditionalFormatting>
  <conditionalFormatting sqref="B40:G40">
    <cfRule type="expression" dxfId="417" priority="22" stopIfTrue="1">
      <formula>OR(WEEKDAY($C$40)=7,WEEKDAY($C$40)=1)</formula>
    </cfRule>
  </conditionalFormatting>
  <conditionalFormatting sqref="B41:G41">
    <cfRule type="expression" dxfId="416" priority="21" stopIfTrue="1">
      <formula>OR(WEEKDAY($C$41)=7,WEEKDAY($C$41)=1)</formula>
    </cfRule>
  </conditionalFormatting>
  <conditionalFormatting sqref="B42:G42">
    <cfRule type="expression" dxfId="415" priority="20" stopIfTrue="1">
      <formula>OR(WEEKDAY($C$42)=7,WEEKDAY($C$42)=1)</formula>
    </cfRule>
  </conditionalFormatting>
  <conditionalFormatting sqref="B43:G43">
    <cfRule type="expression" dxfId="414" priority="19" stopIfTrue="1">
      <formula>OR(WEEKDAY($C$43)=7,WEEKDAY($C$43)=1)</formula>
    </cfRule>
  </conditionalFormatting>
  <conditionalFormatting sqref="B44:G44">
    <cfRule type="expression" dxfId="413" priority="18" stopIfTrue="1">
      <formula>OR(WEEKDAY($C$44)=7,WEEKDAY($C$44)=1)</formula>
    </cfRule>
  </conditionalFormatting>
  <conditionalFormatting sqref="B45:H45">
    <cfRule type="expression" dxfId="412" priority="17" stopIfTrue="1">
      <formula>OR(WEEKDAY($C$45)=7,WEEKDAY($C$45)=1)</formula>
    </cfRule>
  </conditionalFormatting>
  <conditionalFormatting sqref="B46:H46">
    <cfRule type="expression" dxfId="411" priority="16" stopIfTrue="1">
      <formula>OR(WEEKDAY($C$46)=7,WEEKDAY($C$46)=1)</formula>
    </cfRule>
  </conditionalFormatting>
  <conditionalFormatting sqref="B47:G47">
    <cfRule type="expression" dxfId="410" priority="15" stopIfTrue="1">
      <formula>OR(WEEKDAY($C$47)=7,WEEKDAY($C$47)=1)</formula>
    </cfRule>
  </conditionalFormatting>
  <conditionalFormatting sqref="B48:G48">
    <cfRule type="expression" dxfId="409" priority="14" stopIfTrue="1">
      <formula>OR(WEEKDAY($C$48)=7,WEEKDAY($C$48)=1)</formula>
    </cfRule>
  </conditionalFormatting>
  <conditionalFormatting sqref="D21">
    <cfRule type="expression" dxfId="408" priority="13" stopIfTrue="1">
      <formula>OR(WEEKDAY($C$20)=7,WEEKDAY($C$20)=1)</formula>
    </cfRule>
  </conditionalFormatting>
  <conditionalFormatting sqref="H33">
    <cfRule type="expression" dxfId="407" priority="12" stopIfTrue="1">
      <formula>OR(WEEKDAY($C$26)=7,WEEKDAY($C$26)=1)</formula>
    </cfRule>
  </conditionalFormatting>
  <conditionalFormatting sqref="H34">
    <cfRule type="expression" dxfId="406" priority="11" stopIfTrue="1">
      <formula>OR(WEEKDAY($C$27)=7,WEEKDAY($C$27)=1)</formula>
    </cfRule>
  </conditionalFormatting>
  <conditionalFormatting sqref="H35">
    <cfRule type="expression" dxfId="405" priority="10" stopIfTrue="1">
      <formula>OR(WEEKDAY($C$28)=7,WEEKDAY($C$28)=1)</formula>
    </cfRule>
  </conditionalFormatting>
  <conditionalFormatting sqref="H36">
    <cfRule type="expression" dxfId="404" priority="9" stopIfTrue="1">
      <formula>OR(WEEKDAY($C$29)=7,WEEKDAY($C$29)=1)</formula>
    </cfRule>
  </conditionalFormatting>
  <conditionalFormatting sqref="H37">
    <cfRule type="expression" dxfId="403" priority="8" stopIfTrue="1">
      <formula>OR(WEEKDAY($C$30)=7,WEEKDAY($C$30)=1)</formula>
    </cfRule>
  </conditionalFormatting>
  <conditionalFormatting sqref="H40">
    <cfRule type="expression" dxfId="402" priority="7" stopIfTrue="1">
      <formula>OR(WEEKDAY($C$26)=7,WEEKDAY($C$26)=1)</formula>
    </cfRule>
  </conditionalFormatting>
  <conditionalFormatting sqref="H41">
    <cfRule type="expression" dxfId="401" priority="6" stopIfTrue="1">
      <formula>OR(WEEKDAY($C$27)=7,WEEKDAY($C$27)=1)</formula>
    </cfRule>
  </conditionalFormatting>
  <conditionalFormatting sqref="H42">
    <cfRule type="expression" dxfId="400" priority="5" stopIfTrue="1">
      <formula>OR(WEEKDAY($C$28)=7,WEEKDAY($C$28)=1)</formula>
    </cfRule>
  </conditionalFormatting>
  <conditionalFormatting sqref="H43">
    <cfRule type="expression" dxfId="399" priority="4" stopIfTrue="1">
      <formula>OR(WEEKDAY($C$29)=7,WEEKDAY($C$29)=1)</formula>
    </cfRule>
  </conditionalFormatting>
  <conditionalFormatting sqref="H44">
    <cfRule type="expression" dxfId="398" priority="3" stopIfTrue="1">
      <formula>OR(WEEKDAY($C$30)=7,WEEKDAY($C$30)=1)</formula>
    </cfRule>
  </conditionalFormatting>
  <conditionalFormatting sqref="H47">
    <cfRule type="expression" dxfId="397" priority="2" stopIfTrue="1">
      <formula>OR(WEEKDAY($C$26)=7,WEEKDAY($C$26)=1)</formula>
    </cfRule>
  </conditionalFormatting>
  <conditionalFormatting sqref="H48">
    <cfRule type="expression" dxfId="396" priority="1" stopIfTrue="1">
      <formula>OR(WEEKDAY($C$27)=7,WEEKDAY($C$27)=1)</formula>
    </cfRule>
  </conditionalFormatting>
  <printOptions horizontalCentered="1"/>
  <pageMargins left="0.59055118110236227" right="0.59055118110236227" top="0.59055118110236227" bottom="0.59055118110236227" header="0" footer="0"/>
  <pageSetup paperSize="9" scale="67" orientation="portrait" horizontalDpi="300" verticalDpi="300" r:id="rId1"/>
  <headerFooter alignWithMargins="0"/>
  <ignoredErrors>
    <ignoredError sqref="F5:F6 F4 D11 D9 I1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5"/>
  <sheetViews>
    <sheetView showGridLines="0" showRowColHeaders="0" showZeros="0" showRuler="0" showOutlineSymbols="0" zoomScaleNormal="100" workbookViewId="0">
      <selection activeCell="B1" sqref="B1:N2"/>
    </sheetView>
  </sheetViews>
  <sheetFormatPr baseColWidth="10" defaultRowHeight="12.75" x14ac:dyDescent="0.2"/>
  <cols>
    <col min="1" max="1" width="2.42578125" customWidth="1"/>
    <col min="2" max="2" width="5.28515625" customWidth="1"/>
    <col min="4" max="8" width="11.28515625" customWidth="1"/>
    <col min="9" max="9" width="10.7109375" customWidth="1"/>
    <col min="10" max="10" width="10.7109375" style="39" customWidth="1"/>
    <col min="11" max="14" width="7.7109375" customWidth="1"/>
    <col min="15" max="15" width="2.42578125" customWidth="1"/>
  </cols>
  <sheetData>
    <row r="1" spans="1:22" ht="21" customHeight="1" x14ac:dyDescent="0.2">
      <c r="B1" s="190" t="s">
        <v>10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4"/>
    </row>
    <row r="2" spans="1:22" s="1" customFormat="1" ht="21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8"/>
      <c r="P2" s="8"/>
      <c r="Q2" s="2"/>
      <c r="R2" s="2"/>
      <c r="S2" s="2"/>
      <c r="T2" s="2"/>
      <c r="U2" s="2"/>
      <c r="V2" s="2"/>
    </row>
    <row r="3" spans="1:22" s="1" customFormat="1" ht="15" customHeight="1" x14ac:dyDescent="0.2">
      <c r="B3" s="46" t="str">
        <f>Stamminfo!B2</f>
        <v>Letzte Aktualisierung: 30.06.2021</v>
      </c>
      <c r="C3" s="47"/>
      <c r="D3" s="4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/>
      <c r="R3"/>
      <c r="S3"/>
      <c r="T3" s="3"/>
      <c r="U3" s="3"/>
      <c r="V3" s="2"/>
    </row>
    <row r="4" spans="1:22" s="1" customFormat="1" ht="21" customHeight="1" x14ac:dyDescent="0.2">
      <c r="B4" s="152" t="s">
        <v>11</v>
      </c>
      <c r="C4" s="153"/>
      <c r="D4" s="153"/>
      <c r="E4" s="154"/>
      <c r="F4" s="175">
        <f>Stamminfo!C3</f>
        <v>0</v>
      </c>
      <c r="G4" s="176"/>
      <c r="H4" s="176"/>
      <c r="I4" s="176"/>
      <c r="J4" s="176"/>
      <c r="K4" s="176"/>
      <c r="L4" s="176"/>
      <c r="M4" s="176"/>
      <c r="N4" s="177"/>
      <c r="O4" s="10"/>
      <c r="P4" s="7"/>
      <c r="Q4"/>
      <c r="R4"/>
      <c r="S4"/>
      <c r="T4" s="4"/>
      <c r="U4" s="4"/>
      <c r="V4" s="2"/>
    </row>
    <row r="5" spans="1:22" s="1" customFormat="1" ht="21" customHeight="1" x14ac:dyDescent="0.2">
      <c r="B5" s="157" t="s">
        <v>31</v>
      </c>
      <c r="C5" s="158"/>
      <c r="D5" s="158"/>
      <c r="E5" s="159"/>
      <c r="F5" s="178">
        <f>Stamminfo!C4</f>
        <v>0</v>
      </c>
      <c r="G5" s="179"/>
      <c r="H5" s="179"/>
      <c r="I5" s="179"/>
      <c r="J5" s="179"/>
      <c r="K5" s="179"/>
      <c r="L5" s="179"/>
      <c r="M5" s="179"/>
      <c r="N5" s="180"/>
      <c r="O5" s="7"/>
      <c r="P5" s="7"/>
      <c r="Q5"/>
      <c r="R5"/>
      <c r="S5"/>
      <c r="T5" s="3"/>
      <c r="U5" s="5"/>
      <c r="V5" s="6"/>
    </row>
    <row r="6" spans="1:22" s="1" customFormat="1" ht="21" customHeight="1" x14ac:dyDescent="0.2">
      <c r="B6" s="160" t="s">
        <v>12</v>
      </c>
      <c r="C6" s="161"/>
      <c r="D6" s="161"/>
      <c r="E6" s="119"/>
      <c r="F6" s="181">
        <f>IF(Stamminfo!C5="","",DATE(Stamminfo!C5,4,DAY(1)))</f>
        <v>44287</v>
      </c>
      <c r="G6" s="182"/>
      <c r="H6" s="182"/>
      <c r="I6" s="182"/>
      <c r="J6" s="182"/>
      <c r="K6" s="182"/>
      <c r="L6" s="182"/>
      <c r="M6" s="182"/>
      <c r="N6" s="183"/>
      <c r="O6" s="7"/>
      <c r="P6" s="7"/>
      <c r="Q6"/>
      <c r="R6"/>
      <c r="S6"/>
      <c r="T6" s="3"/>
      <c r="U6" s="5"/>
      <c r="V6" s="6"/>
    </row>
    <row r="7" spans="1:22" s="1" customFormat="1" ht="15" customHeight="1" x14ac:dyDescent="0.2">
      <c r="B7" s="24"/>
      <c r="C7" s="150"/>
      <c r="D7" s="150"/>
      <c r="E7" s="151"/>
      <c r="F7" s="151"/>
      <c r="G7" s="151"/>
      <c r="H7" s="151"/>
      <c r="I7" s="151"/>
      <c r="J7" s="37"/>
      <c r="K7" s="13"/>
      <c r="L7" s="13"/>
      <c r="M7" s="13"/>
      <c r="N7" s="13"/>
      <c r="O7" s="7"/>
      <c r="P7" s="7"/>
      <c r="Q7"/>
      <c r="R7"/>
      <c r="S7"/>
      <c r="T7" s="3"/>
      <c r="U7" s="5"/>
      <c r="V7" s="6"/>
    </row>
    <row r="8" spans="1:22" s="1" customFormat="1" ht="21" customHeight="1" x14ac:dyDescent="0.2">
      <c r="A8" s="9"/>
      <c r="B8" s="137" t="s">
        <v>15</v>
      </c>
      <c r="C8" s="138"/>
      <c r="D8" s="138"/>
      <c r="E8" s="138"/>
      <c r="F8" s="24"/>
      <c r="G8" s="184" t="s">
        <v>14</v>
      </c>
      <c r="H8" s="185"/>
      <c r="I8" s="185"/>
      <c r="J8" s="185"/>
      <c r="K8" s="185"/>
      <c r="L8" s="185"/>
      <c r="M8" s="185"/>
      <c r="N8" s="186"/>
      <c r="O8" s="7"/>
      <c r="P8" s="7"/>
      <c r="Q8"/>
      <c r="R8"/>
      <c r="S8"/>
      <c r="T8" s="3"/>
      <c r="U8" s="5"/>
      <c r="V8" s="6"/>
    </row>
    <row r="9" spans="1:22" s="1" customFormat="1" ht="21" customHeight="1" x14ac:dyDescent="0.2">
      <c r="A9" s="9"/>
      <c r="B9" s="126" t="s">
        <v>24</v>
      </c>
      <c r="C9" s="127"/>
      <c r="D9" s="128" t="str">
        <f>IF(März!D13="kein Vortrag","0",März!D13)</f>
        <v>0</v>
      </c>
      <c r="E9" s="129"/>
      <c r="F9" s="23"/>
      <c r="G9" s="142" t="s">
        <v>16</v>
      </c>
      <c r="H9" s="143"/>
      <c r="I9" s="134" t="str">
        <f>H49</f>
        <v/>
      </c>
      <c r="J9" s="135"/>
      <c r="K9" s="135"/>
      <c r="L9" s="135"/>
      <c r="M9" s="135"/>
      <c r="N9" s="136"/>
      <c r="O9" s="7"/>
      <c r="P9" s="7"/>
      <c r="Q9"/>
      <c r="R9"/>
      <c r="S9"/>
      <c r="T9" s="3"/>
      <c r="U9" s="5"/>
      <c r="V9" s="6"/>
    </row>
    <row r="10" spans="1:22" s="1" customFormat="1" ht="21" customHeight="1" x14ac:dyDescent="0.2">
      <c r="A10" s="9"/>
      <c r="B10" s="126" t="s">
        <v>25</v>
      </c>
      <c r="C10" s="127"/>
      <c r="D10" s="128"/>
      <c r="E10" s="129"/>
      <c r="F10" s="23"/>
      <c r="G10" s="148" t="s">
        <v>9</v>
      </c>
      <c r="H10" s="149"/>
      <c r="I10" s="120" t="str">
        <f>IF(März!I14="","0",März!I14)</f>
        <v>0</v>
      </c>
      <c r="J10" s="121"/>
      <c r="K10" s="121"/>
      <c r="L10" s="121"/>
      <c r="M10" s="121"/>
      <c r="N10" s="122"/>
      <c r="O10" s="7"/>
      <c r="P10" s="7"/>
      <c r="Q10"/>
      <c r="R10"/>
      <c r="S10"/>
      <c r="T10" s="3"/>
      <c r="U10" s="5"/>
      <c r="V10" s="6"/>
    </row>
    <row r="11" spans="1:22" s="1" customFormat="1" ht="21" customHeight="1" x14ac:dyDescent="0.2">
      <c r="A11" s="9"/>
      <c r="B11" s="126" t="s">
        <v>7</v>
      </c>
      <c r="C11" s="127"/>
      <c r="D11" s="128">
        <f>D9+D10</f>
        <v>0</v>
      </c>
      <c r="E11" s="129"/>
      <c r="F11" s="23"/>
      <c r="G11" s="142" t="s">
        <v>26</v>
      </c>
      <c r="H11" s="143"/>
      <c r="I11" s="134" t="str">
        <f>IF(I9="","",SUM(I9-I10))</f>
        <v/>
      </c>
      <c r="J11" s="135"/>
      <c r="K11" s="135"/>
      <c r="L11" s="135"/>
      <c r="M11" s="135"/>
      <c r="N11" s="136"/>
      <c r="O11" s="7"/>
      <c r="P11" s="7"/>
      <c r="Q11"/>
      <c r="R11"/>
      <c r="S11"/>
      <c r="T11" s="3"/>
      <c r="U11" s="5"/>
      <c r="V11" s="6"/>
    </row>
    <row r="12" spans="1:22" s="1" customFormat="1" ht="21" customHeight="1" x14ac:dyDescent="0.2">
      <c r="A12" s="9"/>
      <c r="B12" s="118" t="s">
        <v>5</v>
      </c>
      <c r="C12" s="119"/>
      <c r="D12" s="155"/>
      <c r="E12" s="156"/>
      <c r="F12" s="23"/>
      <c r="G12" s="142" t="s">
        <v>13</v>
      </c>
      <c r="H12" s="143"/>
      <c r="I12" s="134" t="str">
        <f>I49</f>
        <v/>
      </c>
      <c r="J12" s="135"/>
      <c r="K12" s="135"/>
      <c r="L12" s="135"/>
      <c r="M12" s="135"/>
      <c r="N12" s="136"/>
      <c r="O12" s="7"/>
      <c r="P12" s="7"/>
      <c r="Q12"/>
      <c r="R12"/>
      <c r="S12"/>
      <c r="T12" s="3"/>
      <c r="U12" s="5"/>
      <c r="V12" s="6"/>
    </row>
    <row r="13" spans="1:22" s="1" customFormat="1" ht="21" customHeight="1" x14ac:dyDescent="0.2">
      <c r="A13" s="9"/>
      <c r="B13" s="68" t="s">
        <v>6</v>
      </c>
      <c r="C13" s="69"/>
      <c r="D13" s="130" t="str">
        <f>IF(SUM(D11-D12)=0,"0",SUM(D11-D12))</f>
        <v>0</v>
      </c>
      <c r="E13" s="131"/>
      <c r="F13" s="23"/>
      <c r="G13" s="144" t="s">
        <v>4</v>
      </c>
      <c r="H13" s="145"/>
      <c r="I13" s="120"/>
      <c r="J13" s="121"/>
      <c r="K13" s="121"/>
      <c r="L13" s="121"/>
      <c r="M13" s="121"/>
      <c r="N13" s="122"/>
      <c r="O13" s="7"/>
      <c r="P13" s="7"/>
      <c r="Q13"/>
      <c r="R13"/>
      <c r="S13"/>
      <c r="T13" s="3"/>
      <c r="U13" s="5"/>
      <c r="V13" s="6"/>
    </row>
    <row r="14" spans="1:22" s="1" customFormat="1" ht="21" customHeight="1" x14ac:dyDescent="0.2">
      <c r="A14" s="9"/>
      <c r="B14" s="19"/>
      <c r="C14" s="13"/>
      <c r="D14" s="13"/>
      <c r="E14" s="20"/>
      <c r="F14" s="24"/>
      <c r="G14" s="146" t="s">
        <v>6</v>
      </c>
      <c r="H14" s="147"/>
      <c r="I14" s="123" t="str">
        <f>IF(OR(I9="",I12=""),"",I12+I13-I11)</f>
        <v/>
      </c>
      <c r="J14" s="124"/>
      <c r="K14" s="124"/>
      <c r="L14" s="124"/>
      <c r="M14" s="124"/>
      <c r="N14" s="125"/>
      <c r="O14" s="7"/>
      <c r="P14" s="7"/>
      <c r="Q14"/>
      <c r="R14"/>
      <c r="S14"/>
      <c r="T14" s="3"/>
      <c r="U14" s="5"/>
      <c r="V14" s="6"/>
    </row>
    <row r="15" spans="1:22" ht="15" customHeight="1" x14ac:dyDescent="0.2">
      <c r="B15" s="21"/>
      <c r="C15" s="22"/>
      <c r="D15" s="22"/>
      <c r="E15" s="25"/>
      <c r="F15" s="22"/>
      <c r="G15" s="22"/>
      <c r="H15" s="22"/>
      <c r="I15" s="22"/>
      <c r="J15" s="38"/>
      <c r="K15" s="36"/>
      <c r="L15" s="36"/>
      <c r="M15" s="36"/>
      <c r="N15" s="36"/>
      <c r="O15" s="21"/>
      <c r="P15" s="21"/>
    </row>
    <row r="16" spans="1:22" ht="24" customHeight="1" x14ac:dyDescent="0.2">
      <c r="B16" s="132" t="s">
        <v>0</v>
      </c>
      <c r="C16" s="133"/>
      <c r="D16" s="139" t="s">
        <v>1</v>
      </c>
      <c r="E16" s="140"/>
      <c r="F16" s="139" t="s">
        <v>2</v>
      </c>
      <c r="G16" s="141"/>
      <c r="H16" s="29" t="s">
        <v>3</v>
      </c>
      <c r="I16" s="40" t="s">
        <v>19</v>
      </c>
      <c r="J16" s="41" t="s">
        <v>20</v>
      </c>
      <c r="K16" s="166" t="s">
        <v>38</v>
      </c>
      <c r="L16" s="167"/>
      <c r="M16" s="167"/>
      <c r="N16" s="168"/>
      <c r="O16" s="21"/>
      <c r="P16" s="21"/>
    </row>
    <row r="17" spans="2:16" ht="15.75" customHeight="1" x14ac:dyDescent="0.2">
      <c r="B17" s="30"/>
      <c r="C17" s="31"/>
      <c r="D17" s="33" t="s">
        <v>17</v>
      </c>
      <c r="E17" s="34" t="s">
        <v>18</v>
      </c>
      <c r="F17" s="33" t="s">
        <v>17</v>
      </c>
      <c r="G17" s="34" t="s">
        <v>18</v>
      </c>
      <c r="H17" s="32"/>
      <c r="I17" s="32"/>
      <c r="J17" s="42"/>
      <c r="K17" s="76" t="s">
        <v>33</v>
      </c>
      <c r="L17" s="76" t="s">
        <v>34</v>
      </c>
      <c r="M17" s="76" t="s">
        <v>32</v>
      </c>
      <c r="N17" s="76" t="s">
        <v>35</v>
      </c>
      <c r="O17" s="21"/>
      <c r="P17" s="21"/>
    </row>
    <row r="18" spans="2:16" ht="21" customHeight="1" x14ac:dyDescent="0.2">
      <c r="B18" s="15">
        <f>WEEKDAY(Beginndatum_1)</f>
        <v>5</v>
      </c>
      <c r="C18" s="16">
        <f>Beginndatum_1</f>
        <v>44287</v>
      </c>
      <c r="D18" s="48"/>
      <c r="E18" s="27"/>
      <c r="F18" s="28"/>
      <c r="G18" s="28"/>
      <c r="H18" s="53"/>
      <c r="I18" s="45" t="str">
        <f>IF(OR(K18="x",L18="x",M18="x", ),H18,IF(F18&lt;&gt;"",((G18+(G18&lt;F18)-F18)+(E18+(E18&lt;D18)-D18))*24,IF(D18&lt;&gt;"",((E18+(E18&lt;D18)-D18)+(G18+(G18&lt;F18)-F18))*24,"0")))</f>
        <v>0</v>
      </c>
      <c r="J18" s="43">
        <f>IF(OR(N18="krank",N18="Urlaub",N18="Feiertag"),"0",IF(OR(C18="",I18=0),"",IF(I18-H18=0,0.000001,I18-H18)))</f>
        <v>9.9999999999999995E-7</v>
      </c>
      <c r="K18" s="60"/>
      <c r="L18" s="60"/>
      <c r="M18" s="60"/>
      <c r="N18" s="60"/>
      <c r="O18" s="21"/>
      <c r="P18" s="21"/>
    </row>
    <row r="19" spans="2:16" ht="21" customHeight="1" x14ac:dyDescent="0.2">
      <c r="B19" s="17">
        <f>IF(C19="","",WEEKDAY(C19))</f>
        <v>6</v>
      </c>
      <c r="C19" s="18">
        <f t="shared" ref="C19:C48" si="0">IF(C18&lt;&gt;"",IF(MONTH(Beginndatum_1)=MONTH(C18+1),C18+1,""),"")</f>
        <v>44288</v>
      </c>
      <c r="D19" s="49"/>
      <c r="E19" s="50"/>
      <c r="F19" s="51"/>
      <c r="G19" s="52"/>
      <c r="H19" s="54"/>
      <c r="I19" s="45" t="str">
        <f t="shared" ref="I19:I48" si="1">IF(OR(K19="x",L19="x",M19="x", ),H19,IF(F19&lt;&gt;"",((G19+(G19&lt;F19)-F19)+(E19+(E19&lt;D19)-D19))*24,IF(D19&lt;&gt;"",((E19+(E19&lt;D19)-D19)+(G19+(G19&lt;F19)-F19))*24,"0")))</f>
        <v>0</v>
      </c>
      <c r="J19" s="43">
        <f t="shared" ref="J19:J48" si="2">IF(OR(N19="krank",N19="Urlaub",N19="Feiertag"),"0",IF(OR(C19="",I19=0),"",IF(I19-H19=0,0.000001,I19-H19)))</f>
        <v>9.9999999999999995E-7</v>
      </c>
      <c r="K19" s="60"/>
      <c r="L19" s="60"/>
      <c r="M19" s="60"/>
      <c r="N19" s="60"/>
      <c r="O19" s="21"/>
      <c r="P19" s="21"/>
    </row>
    <row r="20" spans="2:16" ht="21" customHeight="1" x14ac:dyDescent="0.2">
      <c r="B20" s="17">
        <f t="shared" ref="B20:B48" si="3">IF(C20="","",WEEKDAY(C20))</f>
        <v>7</v>
      </c>
      <c r="C20" s="18">
        <f t="shared" si="0"/>
        <v>44289</v>
      </c>
      <c r="D20" s="49"/>
      <c r="E20" s="50"/>
      <c r="F20" s="51"/>
      <c r="G20" s="52"/>
      <c r="H20" s="54"/>
      <c r="I20" s="45" t="str">
        <f t="shared" si="1"/>
        <v>0</v>
      </c>
      <c r="J20" s="43">
        <f t="shared" si="2"/>
        <v>9.9999999999999995E-7</v>
      </c>
      <c r="K20" s="61"/>
      <c r="L20" s="61"/>
      <c r="M20" s="61"/>
      <c r="N20" s="61"/>
      <c r="O20" s="21"/>
      <c r="P20" s="21"/>
    </row>
    <row r="21" spans="2:16" ht="21" customHeight="1" x14ac:dyDescent="0.2">
      <c r="B21" s="17">
        <f t="shared" si="3"/>
        <v>1</v>
      </c>
      <c r="C21" s="18">
        <f t="shared" si="0"/>
        <v>44290</v>
      </c>
      <c r="D21" s="49"/>
      <c r="E21" s="50"/>
      <c r="F21" s="51"/>
      <c r="G21" s="52"/>
      <c r="H21" s="54"/>
      <c r="I21" s="45" t="str">
        <f t="shared" si="1"/>
        <v>0</v>
      </c>
      <c r="J21" s="43">
        <f t="shared" si="2"/>
        <v>9.9999999999999995E-7</v>
      </c>
      <c r="K21" s="62"/>
      <c r="L21" s="62"/>
      <c r="M21" s="62"/>
      <c r="N21" s="62"/>
      <c r="O21" s="21"/>
      <c r="P21" s="21"/>
    </row>
    <row r="22" spans="2:16" ht="21" customHeight="1" x14ac:dyDescent="0.2">
      <c r="B22" s="17">
        <f t="shared" si="3"/>
        <v>2</v>
      </c>
      <c r="C22" s="18">
        <f t="shared" si="0"/>
        <v>44291</v>
      </c>
      <c r="D22" s="49"/>
      <c r="E22" s="50"/>
      <c r="F22" s="51"/>
      <c r="G22" s="52"/>
      <c r="H22" s="54"/>
      <c r="I22" s="45" t="str">
        <f t="shared" si="1"/>
        <v>0</v>
      </c>
      <c r="J22" s="43">
        <f t="shared" si="2"/>
        <v>9.9999999999999995E-7</v>
      </c>
      <c r="K22" s="63"/>
      <c r="L22" s="63"/>
      <c r="M22" s="63"/>
      <c r="N22" s="63"/>
      <c r="O22" s="21"/>
      <c r="P22" s="21"/>
    </row>
    <row r="23" spans="2:16" ht="21" customHeight="1" x14ac:dyDescent="0.2">
      <c r="B23" s="17">
        <f t="shared" si="3"/>
        <v>3</v>
      </c>
      <c r="C23" s="18">
        <f t="shared" si="0"/>
        <v>44292</v>
      </c>
      <c r="D23" s="49"/>
      <c r="E23" s="50"/>
      <c r="F23" s="51"/>
      <c r="G23" s="52"/>
      <c r="H23" s="54"/>
      <c r="I23" s="45" t="str">
        <f t="shared" si="1"/>
        <v>0</v>
      </c>
      <c r="J23" s="43">
        <f t="shared" si="2"/>
        <v>9.9999999999999995E-7</v>
      </c>
      <c r="K23" s="62"/>
      <c r="L23" s="62"/>
      <c r="M23" s="62"/>
      <c r="N23" s="62"/>
      <c r="O23" s="21"/>
      <c r="P23" s="21"/>
    </row>
    <row r="24" spans="2:16" ht="21" customHeight="1" x14ac:dyDescent="0.2">
      <c r="B24" s="17">
        <f t="shared" si="3"/>
        <v>4</v>
      </c>
      <c r="C24" s="18">
        <f t="shared" si="0"/>
        <v>44293</v>
      </c>
      <c r="D24" s="49"/>
      <c r="E24" s="50"/>
      <c r="F24" s="51"/>
      <c r="G24" s="52"/>
      <c r="H24" s="54"/>
      <c r="I24" s="45" t="str">
        <f t="shared" si="1"/>
        <v>0</v>
      </c>
      <c r="J24" s="43">
        <f t="shared" si="2"/>
        <v>9.9999999999999995E-7</v>
      </c>
      <c r="K24" s="64"/>
      <c r="L24" s="64"/>
      <c r="M24" s="64"/>
      <c r="N24" s="64"/>
      <c r="O24" s="21"/>
      <c r="P24" s="21"/>
    </row>
    <row r="25" spans="2:16" ht="21" customHeight="1" x14ac:dyDescent="0.2">
      <c r="B25" s="17">
        <f t="shared" si="3"/>
        <v>5</v>
      </c>
      <c r="C25" s="18">
        <f t="shared" si="0"/>
        <v>44294</v>
      </c>
      <c r="D25" s="49"/>
      <c r="E25" s="50"/>
      <c r="F25" s="51"/>
      <c r="G25" s="52"/>
      <c r="H25" s="54"/>
      <c r="I25" s="45" t="str">
        <f t="shared" si="1"/>
        <v>0</v>
      </c>
      <c r="J25" s="43">
        <f t="shared" si="2"/>
        <v>9.9999999999999995E-7</v>
      </c>
      <c r="K25" s="65"/>
      <c r="L25" s="65"/>
      <c r="M25" s="65"/>
      <c r="N25" s="65"/>
      <c r="O25" s="21"/>
      <c r="P25" s="21"/>
    </row>
    <row r="26" spans="2:16" ht="21" customHeight="1" x14ac:dyDescent="0.2">
      <c r="B26" s="17">
        <f t="shared" si="3"/>
        <v>6</v>
      </c>
      <c r="C26" s="18">
        <f t="shared" si="0"/>
        <v>44295</v>
      </c>
      <c r="D26" s="49"/>
      <c r="E26" s="50"/>
      <c r="F26" s="51"/>
      <c r="G26" s="52"/>
      <c r="H26" s="54"/>
      <c r="I26" s="45" t="str">
        <f t="shared" si="1"/>
        <v>0</v>
      </c>
      <c r="J26" s="43">
        <f t="shared" si="2"/>
        <v>9.9999999999999995E-7</v>
      </c>
      <c r="K26" s="65"/>
      <c r="L26" s="65"/>
      <c r="M26" s="65"/>
      <c r="N26" s="65"/>
      <c r="O26" s="21"/>
      <c r="P26" s="21"/>
    </row>
    <row r="27" spans="2:16" ht="21" customHeight="1" x14ac:dyDescent="0.2">
      <c r="B27" s="17">
        <f t="shared" si="3"/>
        <v>7</v>
      </c>
      <c r="C27" s="18">
        <f t="shared" si="0"/>
        <v>44296</v>
      </c>
      <c r="D27" s="49"/>
      <c r="E27" s="50"/>
      <c r="F27" s="51"/>
      <c r="G27" s="52"/>
      <c r="H27" s="54"/>
      <c r="I27" s="45" t="str">
        <f t="shared" si="1"/>
        <v>0</v>
      </c>
      <c r="J27" s="43">
        <f t="shared" si="2"/>
        <v>9.9999999999999995E-7</v>
      </c>
      <c r="K27" s="65"/>
      <c r="L27" s="65"/>
      <c r="M27" s="65"/>
      <c r="N27" s="65"/>
      <c r="O27" s="21"/>
      <c r="P27" s="21"/>
    </row>
    <row r="28" spans="2:16" ht="21" customHeight="1" x14ac:dyDescent="0.2">
      <c r="B28" s="17">
        <f t="shared" si="3"/>
        <v>1</v>
      </c>
      <c r="C28" s="18">
        <f t="shared" si="0"/>
        <v>44297</v>
      </c>
      <c r="D28" s="49"/>
      <c r="E28" s="50"/>
      <c r="F28" s="51"/>
      <c r="G28" s="52"/>
      <c r="H28" s="54"/>
      <c r="I28" s="45" t="str">
        <f t="shared" si="1"/>
        <v>0</v>
      </c>
      <c r="J28" s="43">
        <f t="shared" si="2"/>
        <v>9.9999999999999995E-7</v>
      </c>
      <c r="K28" s="65"/>
      <c r="L28" s="65"/>
      <c r="M28" s="65"/>
      <c r="N28" s="65"/>
      <c r="O28" s="21"/>
      <c r="P28" s="21"/>
    </row>
    <row r="29" spans="2:16" ht="21" customHeight="1" x14ac:dyDescent="0.2">
      <c r="B29" s="17">
        <f t="shared" si="3"/>
        <v>2</v>
      </c>
      <c r="C29" s="18">
        <f t="shared" si="0"/>
        <v>44298</v>
      </c>
      <c r="D29" s="49"/>
      <c r="E29" s="50"/>
      <c r="F29" s="51"/>
      <c r="G29" s="52"/>
      <c r="H29" s="54"/>
      <c r="I29" s="45" t="str">
        <f t="shared" si="1"/>
        <v>0</v>
      </c>
      <c r="J29" s="43">
        <f t="shared" si="2"/>
        <v>9.9999999999999995E-7</v>
      </c>
      <c r="K29" s="65"/>
      <c r="L29" s="65"/>
      <c r="M29" s="65"/>
      <c r="N29" s="65"/>
      <c r="O29" s="21"/>
      <c r="P29" s="21"/>
    </row>
    <row r="30" spans="2:16" ht="21" customHeight="1" x14ac:dyDescent="0.2">
      <c r="B30" s="17">
        <f t="shared" si="3"/>
        <v>3</v>
      </c>
      <c r="C30" s="18">
        <f t="shared" si="0"/>
        <v>44299</v>
      </c>
      <c r="D30" s="49"/>
      <c r="E30" s="50"/>
      <c r="F30" s="51"/>
      <c r="G30" s="52"/>
      <c r="H30" s="54"/>
      <c r="I30" s="45" t="str">
        <f t="shared" si="1"/>
        <v>0</v>
      </c>
      <c r="J30" s="43">
        <f t="shared" si="2"/>
        <v>9.9999999999999995E-7</v>
      </c>
      <c r="K30" s="66"/>
      <c r="L30" s="66"/>
      <c r="M30" s="66"/>
      <c r="N30" s="66"/>
      <c r="O30" s="21"/>
      <c r="P30" s="21"/>
    </row>
    <row r="31" spans="2:16" ht="21" customHeight="1" x14ac:dyDescent="0.2">
      <c r="B31" s="17">
        <f t="shared" si="3"/>
        <v>4</v>
      </c>
      <c r="C31" s="18">
        <f t="shared" si="0"/>
        <v>44300</v>
      </c>
      <c r="D31" s="49"/>
      <c r="E31" s="50"/>
      <c r="F31" s="51"/>
      <c r="G31" s="52"/>
      <c r="H31" s="54"/>
      <c r="I31" s="45" t="str">
        <f t="shared" si="1"/>
        <v>0</v>
      </c>
      <c r="J31" s="43">
        <f t="shared" si="2"/>
        <v>9.9999999999999995E-7</v>
      </c>
      <c r="K31" s="64"/>
      <c r="L31" s="64"/>
      <c r="M31" s="64"/>
      <c r="N31" s="64"/>
    </row>
    <row r="32" spans="2:16" ht="21" customHeight="1" x14ac:dyDescent="0.2">
      <c r="B32" s="17">
        <f t="shared" si="3"/>
        <v>5</v>
      </c>
      <c r="C32" s="18">
        <f t="shared" si="0"/>
        <v>44301</v>
      </c>
      <c r="D32" s="49"/>
      <c r="E32" s="50"/>
      <c r="F32" s="51"/>
      <c r="G32" s="52"/>
      <c r="H32" s="54"/>
      <c r="I32" s="45" t="str">
        <f t="shared" si="1"/>
        <v>0</v>
      </c>
      <c r="J32" s="43">
        <f t="shared" si="2"/>
        <v>9.9999999999999995E-7</v>
      </c>
      <c r="K32" s="65"/>
      <c r="L32" s="65"/>
      <c r="M32" s="65"/>
      <c r="N32" s="65"/>
    </row>
    <row r="33" spans="2:14" ht="21" customHeight="1" x14ac:dyDescent="0.2">
      <c r="B33" s="17">
        <f t="shared" si="3"/>
        <v>6</v>
      </c>
      <c r="C33" s="18">
        <f t="shared" si="0"/>
        <v>44302</v>
      </c>
      <c r="D33" s="49"/>
      <c r="E33" s="50"/>
      <c r="F33" s="51"/>
      <c r="G33" s="52"/>
      <c r="H33" s="54"/>
      <c r="I33" s="45" t="str">
        <f t="shared" si="1"/>
        <v>0</v>
      </c>
      <c r="J33" s="43">
        <f t="shared" si="2"/>
        <v>9.9999999999999995E-7</v>
      </c>
      <c r="K33" s="65"/>
      <c r="L33" s="65"/>
      <c r="M33" s="65"/>
      <c r="N33" s="65"/>
    </row>
    <row r="34" spans="2:14" ht="21" customHeight="1" x14ac:dyDescent="0.2">
      <c r="B34" s="17">
        <f t="shared" si="3"/>
        <v>7</v>
      </c>
      <c r="C34" s="18">
        <f t="shared" si="0"/>
        <v>44303</v>
      </c>
      <c r="D34" s="49"/>
      <c r="E34" s="50"/>
      <c r="F34" s="51"/>
      <c r="G34" s="52"/>
      <c r="H34" s="54"/>
      <c r="I34" s="45" t="str">
        <f t="shared" si="1"/>
        <v>0</v>
      </c>
      <c r="J34" s="43">
        <f t="shared" si="2"/>
        <v>9.9999999999999995E-7</v>
      </c>
      <c r="K34" s="65"/>
      <c r="L34" s="65"/>
      <c r="M34" s="65"/>
      <c r="N34" s="65"/>
    </row>
    <row r="35" spans="2:14" ht="21" customHeight="1" x14ac:dyDescent="0.2">
      <c r="B35" s="17">
        <f t="shared" si="3"/>
        <v>1</v>
      </c>
      <c r="C35" s="18">
        <f t="shared" si="0"/>
        <v>44304</v>
      </c>
      <c r="D35" s="49"/>
      <c r="E35" s="50"/>
      <c r="F35" s="51"/>
      <c r="G35" s="52"/>
      <c r="H35" s="54"/>
      <c r="I35" s="45" t="str">
        <f t="shared" si="1"/>
        <v>0</v>
      </c>
      <c r="J35" s="43">
        <f t="shared" si="2"/>
        <v>9.9999999999999995E-7</v>
      </c>
      <c r="K35" s="65"/>
      <c r="L35" s="65"/>
      <c r="M35" s="65"/>
      <c r="N35" s="65"/>
    </row>
    <row r="36" spans="2:14" ht="21" customHeight="1" x14ac:dyDescent="0.2">
      <c r="B36" s="17">
        <f t="shared" si="3"/>
        <v>2</v>
      </c>
      <c r="C36" s="18">
        <f t="shared" si="0"/>
        <v>44305</v>
      </c>
      <c r="D36" s="49"/>
      <c r="E36" s="50"/>
      <c r="F36" s="51"/>
      <c r="G36" s="52"/>
      <c r="H36" s="54"/>
      <c r="I36" s="45" t="str">
        <f t="shared" si="1"/>
        <v>0</v>
      </c>
      <c r="J36" s="43">
        <f t="shared" si="2"/>
        <v>9.9999999999999995E-7</v>
      </c>
      <c r="K36" s="65"/>
      <c r="L36" s="65"/>
      <c r="M36" s="65"/>
      <c r="N36" s="65"/>
    </row>
    <row r="37" spans="2:14" ht="21" customHeight="1" x14ac:dyDescent="0.2">
      <c r="B37" s="17">
        <f t="shared" si="3"/>
        <v>3</v>
      </c>
      <c r="C37" s="18">
        <f t="shared" si="0"/>
        <v>44306</v>
      </c>
      <c r="D37" s="49"/>
      <c r="E37" s="50"/>
      <c r="F37" s="51"/>
      <c r="G37" s="52"/>
      <c r="H37" s="54"/>
      <c r="I37" s="45" t="str">
        <f t="shared" si="1"/>
        <v>0</v>
      </c>
      <c r="J37" s="43">
        <f t="shared" si="2"/>
        <v>9.9999999999999995E-7</v>
      </c>
      <c r="K37" s="65"/>
      <c r="L37" s="65"/>
      <c r="M37" s="65"/>
      <c r="N37" s="65"/>
    </row>
    <row r="38" spans="2:14" ht="21" customHeight="1" x14ac:dyDescent="0.2">
      <c r="B38" s="17">
        <f>IF(C38="","",WEEKDAY(C38))</f>
        <v>4</v>
      </c>
      <c r="C38" s="18">
        <f t="shared" si="0"/>
        <v>44307</v>
      </c>
      <c r="D38" s="49"/>
      <c r="E38" s="50"/>
      <c r="F38" s="51"/>
      <c r="G38" s="52"/>
      <c r="H38" s="54"/>
      <c r="I38" s="45" t="str">
        <f t="shared" si="1"/>
        <v>0</v>
      </c>
      <c r="J38" s="43">
        <f t="shared" si="2"/>
        <v>9.9999999999999995E-7</v>
      </c>
      <c r="K38" s="65"/>
      <c r="L38" s="65"/>
      <c r="M38" s="65"/>
      <c r="N38" s="65"/>
    </row>
    <row r="39" spans="2:14" ht="21" customHeight="1" x14ac:dyDescent="0.2">
      <c r="B39" s="17">
        <f t="shared" si="3"/>
        <v>5</v>
      </c>
      <c r="C39" s="18">
        <f t="shared" si="0"/>
        <v>44308</v>
      </c>
      <c r="D39" s="49"/>
      <c r="E39" s="50"/>
      <c r="F39" s="51"/>
      <c r="G39" s="52"/>
      <c r="H39" s="54"/>
      <c r="I39" s="45" t="str">
        <f t="shared" si="1"/>
        <v>0</v>
      </c>
      <c r="J39" s="43">
        <f t="shared" si="2"/>
        <v>9.9999999999999995E-7</v>
      </c>
      <c r="K39" s="65"/>
      <c r="L39" s="65"/>
      <c r="M39" s="65"/>
      <c r="N39" s="65"/>
    </row>
    <row r="40" spans="2:14" ht="21" customHeight="1" x14ac:dyDescent="0.2">
      <c r="B40" s="17">
        <f t="shared" si="3"/>
        <v>6</v>
      </c>
      <c r="C40" s="18">
        <f t="shared" si="0"/>
        <v>44309</v>
      </c>
      <c r="D40" s="49"/>
      <c r="E40" s="50"/>
      <c r="F40" s="51"/>
      <c r="G40" s="52"/>
      <c r="H40" s="54"/>
      <c r="I40" s="45" t="str">
        <f t="shared" si="1"/>
        <v>0</v>
      </c>
      <c r="J40" s="43">
        <f t="shared" si="2"/>
        <v>9.9999999999999995E-7</v>
      </c>
      <c r="K40" s="66"/>
      <c r="L40" s="66"/>
      <c r="M40" s="66"/>
      <c r="N40" s="66"/>
    </row>
    <row r="41" spans="2:14" ht="21" customHeight="1" x14ac:dyDescent="0.2">
      <c r="B41" s="17">
        <f t="shared" si="3"/>
        <v>7</v>
      </c>
      <c r="C41" s="18">
        <f t="shared" si="0"/>
        <v>44310</v>
      </c>
      <c r="D41" s="49"/>
      <c r="E41" s="50"/>
      <c r="F41" s="51"/>
      <c r="G41" s="52"/>
      <c r="H41" s="54"/>
      <c r="I41" s="45" t="str">
        <f t="shared" si="1"/>
        <v>0</v>
      </c>
      <c r="J41" s="43">
        <f t="shared" si="2"/>
        <v>9.9999999999999995E-7</v>
      </c>
      <c r="K41" s="64"/>
      <c r="L41" s="64"/>
      <c r="M41" s="64"/>
      <c r="N41" s="64"/>
    </row>
    <row r="42" spans="2:14" ht="21" customHeight="1" x14ac:dyDescent="0.2">
      <c r="B42" s="17">
        <f t="shared" si="3"/>
        <v>1</v>
      </c>
      <c r="C42" s="18">
        <f t="shared" si="0"/>
        <v>44311</v>
      </c>
      <c r="D42" s="49"/>
      <c r="E42" s="50"/>
      <c r="F42" s="51"/>
      <c r="G42" s="52"/>
      <c r="H42" s="54"/>
      <c r="I42" s="45" t="str">
        <f t="shared" si="1"/>
        <v>0</v>
      </c>
      <c r="J42" s="43">
        <f t="shared" si="2"/>
        <v>9.9999999999999995E-7</v>
      </c>
      <c r="K42" s="66"/>
      <c r="L42" s="66"/>
      <c r="M42" s="66"/>
      <c r="N42" s="66"/>
    </row>
    <row r="43" spans="2:14" ht="21" customHeight="1" x14ac:dyDescent="0.2">
      <c r="B43" s="17">
        <f t="shared" si="3"/>
        <v>2</v>
      </c>
      <c r="C43" s="18">
        <f t="shared" si="0"/>
        <v>44312</v>
      </c>
      <c r="D43" s="49"/>
      <c r="E43" s="50"/>
      <c r="F43" s="51"/>
      <c r="G43" s="52"/>
      <c r="H43" s="54"/>
      <c r="I43" s="45" t="str">
        <f t="shared" si="1"/>
        <v>0</v>
      </c>
      <c r="J43" s="43">
        <f t="shared" si="2"/>
        <v>9.9999999999999995E-7</v>
      </c>
      <c r="K43" s="64"/>
      <c r="L43" s="64"/>
      <c r="M43" s="64"/>
      <c r="N43" s="64"/>
    </row>
    <row r="44" spans="2:14" ht="21" customHeight="1" x14ac:dyDescent="0.2">
      <c r="B44" s="17">
        <f t="shared" si="3"/>
        <v>3</v>
      </c>
      <c r="C44" s="18">
        <f t="shared" si="0"/>
        <v>44313</v>
      </c>
      <c r="D44" s="49"/>
      <c r="E44" s="50"/>
      <c r="F44" s="51"/>
      <c r="G44" s="52"/>
      <c r="H44" s="54"/>
      <c r="I44" s="45" t="str">
        <f t="shared" si="1"/>
        <v>0</v>
      </c>
      <c r="J44" s="43">
        <f t="shared" si="2"/>
        <v>9.9999999999999995E-7</v>
      </c>
      <c r="K44" s="65"/>
      <c r="L44" s="65"/>
      <c r="M44" s="65"/>
      <c r="N44" s="65"/>
    </row>
    <row r="45" spans="2:14" ht="21" customHeight="1" x14ac:dyDescent="0.2">
      <c r="B45" s="17">
        <f t="shared" si="3"/>
        <v>4</v>
      </c>
      <c r="C45" s="18">
        <f t="shared" si="0"/>
        <v>44314</v>
      </c>
      <c r="D45" s="49"/>
      <c r="E45" s="50"/>
      <c r="F45" s="51"/>
      <c r="G45" s="52"/>
      <c r="H45" s="54"/>
      <c r="I45" s="45" t="str">
        <f t="shared" si="1"/>
        <v>0</v>
      </c>
      <c r="J45" s="43">
        <f t="shared" si="2"/>
        <v>9.9999999999999995E-7</v>
      </c>
      <c r="K45" s="65"/>
      <c r="L45" s="65"/>
      <c r="M45" s="65"/>
      <c r="N45" s="65"/>
    </row>
    <row r="46" spans="2:14" ht="21" customHeight="1" x14ac:dyDescent="0.2">
      <c r="B46" s="17">
        <f t="shared" si="3"/>
        <v>5</v>
      </c>
      <c r="C46" s="18">
        <f t="shared" si="0"/>
        <v>44315</v>
      </c>
      <c r="D46" s="49"/>
      <c r="E46" s="50"/>
      <c r="F46" s="51"/>
      <c r="G46" s="52"/>
      <c r="H46" s="54"/>
      <c r="I46" s="45" t="str">
        <f t="shared" si="1"/>
        <v>0</v>
      </c>
      <c r="J46" s="43">
        <f t="shared" si="2"/>
        <v>9.9999999999999995E-7</v>
      </c>
      <c r="K46" s="65"/>
      <c r="L46" s="65"/>
      <c r="M46" s="65"/>
      <c r="N46" s="65"/>
    </row>
    <row r="47" spans="2:14" ht="21" customHeight="1" x14ac:dyDescent="0.2">
      <c r="B47" s="17">
        <f t="shared" si="3"/>
        <v>6</v>
      </c>
      <c r="C47" s="18">
        <f t="shared" si="0"/>
        <v>44316</v>
      </c>
      <c r="D47" s="49"/>
      <c r="E47" s="50"/>
      <c r="F47" s="51"/>
      <c r="G47" s="52"/>
      <c r="H47" s="54"/>
      <c r="I47" s="45" t="str">
        <f t="shared" si="1"/>
        <v>0</v>
      </c>
      <c r="J47" s="43">
        <f t="shared" si="2"/>
        <v>9.9999999999999995E-7</v>
      </c>
      <c r="K47" s="65"/>
      <c r="L47" s="65"/>
      <c r="M47" s="65"/>
      <c r="N47" s="65"/>
    </row>
    <row r="48" spans="2:14" ht="21" customHeight="1" x14ac:dyDescent="0.2">
      <c r="B48" s="17" t="str">
        <f t="shared" si="3"/>
        <v/>
      </c>
      <c r="C48" s="18" t="str">
        <f t="shared" si="0"/>
        <v/>
      </c>
      <c r="D48" s="49"/>
      <c r="E48" s="50"/>
      <c r="F48" s="51"/>
      <c r="G48" s="52"/>
      <c r="H48" s="54"/>
      <c r="I48" s="45" t="str">
        <f t="shared" si="1"/>
        <v>0</v>
      </c>
      <c r="J48" s="43" t="str">
        <f t="shared" si="2"/>
        <v/>
      </c>
      <c r="K48" s="67"/>
      <c r="L48" s="67"/>
      <c r="M48" s="67"/>
      <c r="N48" s="67"/>
    </row>
    <row r="49" spans="2:14" ht="21" customHeight="1" x14ac:dyDescent="0.2">
      <c r="B49" s="116" t="s">
        <v>8</v>
      </c>
      <c r="C49" s="117"/>
      <c r="D49" s="113"/>
      <c r="E49" s="114"/>
      <c r="F49" s="114"/>
      <c r="G49" s="115"/>
      <c r="H49" s="26" t="str">
        <f>IF(SUM(H18:H48)=0,"",SUM(H18:H48))</f>
        <v/>
      </c>
      <c r="I49" s="26" t="str">
        <f>IF(SUM(I18:I48)=0, "",SUM(I18:I48))</f>
        <v/>
      </c>
      <c r="J49" s="44">
        <f>SUM(J18:J48)</f>
        <v>3.0000000000000011E-5</v>
      </c>
      <c r="K49" s="163" t="s">
        <v>37</v>
      </c>
      <c r="L49" s="164"/>
      <c r="M49" s="165"/>
      <c r="N49" s="77">
        <f>COUNTIF(N18:N48,"x")</f>
        <v>0</v>
      </c>
    </row>
    <row r="50" spans="2:14" ht="15.75" customHeight="1" x14ac:dyDescent="0.2">
      <c r="B50" s="82"/>
      <c r="C50" s="83"/>
      <c r="D50" s="83"/>
      <c r="E50" s="83"/>
      <c r="F50" s="83"/>
      <c r="G50" s="83"/>
      <c r="H50" s="84"/>
      <c r="I50" s="84"/>
      <c r="J50" s="85"/>
      <c r="K50" s="86" t="s">
        <v>39</v>
      </c>
      <c r="L50" s="87"/>
      <c r="M50" s="87"/>
      <c r="N50" s="88"/>
    </row>
    <row r="51" spans="2:14" ht="12" customHeight="1" x14ac:dyDescent="0.2">
      <c r="C51" s="12"/>
      <c r="D51" s="12"/>
      <c r="E51" s="12"/>
      <c r="F51" s="12"/>
      <c r="G51" s="11"/>
      <c r="H51" s="11"/>
      <c r="I51" s="11"/>
      <c r="J51" s="38"/>
    </row>
    <row r="52" spans="2:14" ht="82.5" customHeight="1" x14ac:dyDescent="0.2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3" spans="2:14" ht="12.75" customHeight="1" x14ac:dyDescent="0.2"/>
    <row r="54" spans="2:14" ht="12.75" customHeight="1" x14ac:dyDescent="0.2">
      <c r="B54" s="70" t="s">
        <v>27</v>
      </c>
    </row>
    <row r="55" spans="2:14" ht="12.75" customHeight="1" x14ac:dyDescent="0.2">
      <c r="B55" s="71" t="s">
        <v>28</v>
      </c>
      <c r="H55" s="73" t="s">
        <v>29</v>
      </c>
      <c r="I55" s="72"/>
      <c r="J55" s="72"/>
      <c r="K55" s="72"/>
      <c r="L55" s="72"/>
      <c r="M55" s="72"/>
      <c r="N55" s="72"/>
    </row>
  </sheetData>
  <sheetProtection password="84E8" sheet="1" objects="1" scenarios="1"/>
  <mergeCells count="39">
    <mergeCell ref="K49:M49"/>
    <mergeCell ref="K16:N16"/>
    <mergeCell ref="B6:E6"/>
    <mergeCell ref="F6:N6"/>
    <mergeCell ref="B1:N2"/>
    <mergeCell ref="B4:E4"/>
    <mergeCell ref="F4:N4"/>
    <mergeCell ref="B5:E5"/>
    <mergeCell ref="F5:N5"/>
    <mergeCell ref="D11:E11"/>
    <mergeCell ref="G11:H11"/>
    <mergeCell ref="I11:N11"/>
    <mergeCell ref="C7:I7"/>
    <mergeCell ref="B8:E8"/>
    <mergeCell ref="G8:N8"/>
    <mergeCell ref="B9:C9"/>
    <mergeCell ref="D9:E9"/>
    <mergeCell ref="G9:H9"/>
    <mergeCell ref="I9:N9"/>
    <mergeCell ref="G14:H14"/>
    <mergeCell ref="I14:N14"/>
    <mergeCell ref="B16:C16"/>
    <mergeCell ref="D16:E16"/>
    <mergeCell ref="F16:G16"/>
    <mergeCell ref="B10:C10"/>
    <mergeCell ref="D10:E10"/>
    <mergeCell ref="G10:H10"/>
    <mergeCell ref="I10:N10"/>
    <mergeCell ref="B11:C11"/>
    <mergeCell ref="B49:C49"/>
    <mergeCell ref="D49:G49"/>
    <mergeCell ref="B12:C12"/>
    <mergeCell ref="D12:E12"/>
    <mergeCell ref="D13:E13"/>
    <mergeCell ref="B52:N52"/>
    <mergeCell ref="G12:H12"/>
    <mergeCell ref="I12:N12"/>
    <mergeCell ref="G13:H13"/>
    <mergeCell ref="I13:N13"/>
  </mergeCells>
  <conditionalFormatting sqref="B18:H18">
    <cfRule type="expression" dxfId="395" priority="44" stopIfTrue="1">
      <formula>OR(WEEKDAY($C$18)=7,WEEKDAY($C$18)=1)</formula>
    </cfRule>
  </conditionalFormatting>
  <conditionalFormatting sqref="B19:H19">
    <cfRule type="expression" dxfId="394" priority="43" stopIfTrue="1">
      <formula>OR(WEEKDAY($C$19)=7,WEEKDAY($C$19)=1)</formula>
    </cfRule>
  </conditionalFormatting>
  <conditionalFormatting sqref="B20:H20">
    <cfRule type="expression" dxfId="393" priority="42" stopIfTrue="1">
      <formula>OR(WEEKDAY($C$20)=7,WEEKDAY($C$20)=1)</formula>
    </cfRule>
  </conditionalFormatting>
  <conditionalFormatting sqref="B21:C21 E21:H21">
    <cfRule type="expression" dxfId="392" priority="41" stopIfTrue="1">
      <formula>OR(WEEKDAY($C$21)=7,WEEKDAY($C$21)=1)</formula>
    </cfRule>
  </conditionalFormatting>
  <conditionalFormatting sqref="B22:H22">
    <cfRule type="expression" dxfId="391" priority="40" stopIfTrue="1">
      <formula>OR(WEEKDAY($C$22)=7,WEEKDAY($C$22)=1)</formula>
    </cfRule>
  </conditionalFormatting>
  <conditionalFormatting sqref="B23:H23">
    <cfRule type="expression" dxfId="390" priority="39" stopIfTrue="1">
      <formula>OR(WEEKDAY($C$23)=7,WEEKDAY($C$23)=1)</formula>
    </cfRule>
  </conditionalFormatting>
  <conditionalFormatting sqref="B24:H24">
    <cfRule type="expression" dxfId="389" priority="38" stopIfTrue="1">
      <formula>OR(WEEKDAY($C$24)=7,WEEKDAY($C$24)=1)</formula>
    </cfRule>
  </conditionalFormatting>
  <conditionalFormatting sqref="B25:H25">
    <cfRule type="expression" dxfId="388" priority="37" stopIfTrue="1">
      <formula>OR(WEEKDAY($C$25)=7,WEEKDAY($C$25)=1)</formula>
    </cfRule>
  </conditionalFormatting>
  <conditionalFormatting sqref="B26:H26">
    <cfRule type="expression" dxfId="387" priority="36" stopIfTrue="1">
      <formula>OR(WEEKDAY($C$26)=7,WEEKDAY($C$26)=1)</formula>
    </cfRule>
  </conditionalFormatting>
  <conditionalFormatting sqref="B27:H27">
    <cfRule type="expression" dxfId="386" priority="35" stopIfTrue="1">
      <formula>OR(WEEKDAY($C$27)=7,WEEKDAY($C$27)=1)</formula>
    </cfRule>
  </conditionalFormatting>
  <conditionalFormatting sqref="B28:H28">
    <cfRule type="expression" dxfId="385" priority="34" stopIfTrue="1">
      <formula>OR(WEEKDAY($C$28)=7,WEEKDAY($C$28)=1)</formula>
    </cfRule>
  </conditionalFormatting>
  <conditionalFormatting sqref="B29:H29">
    <cfRule type="expression" dxfId="384" priority="33" stopIfTrue="1">
      <formula>OR(WEEKDAY($C$29)=7,WEEKDAY($C$29)=1)</formula>
    </cfRule>
  </conditionalFormatting>
  <conditionalFormatting sqref="B30:H30">
    <cfRule type="expression" dxfId="383" priority="32" stopIfTrue="1">
      <formula>OR(WEEKDAY($C$30)=7,WEEKDAY($C$30)=1)</formula>
    </cfRule>
  </conditionalFormatting>
  <conditionalFormatting sqref="B31:H31">
    <cfRule type="expression" dxfId="382" priority="31" stopIfTrue="1">
      <formula>OR(WEEKDAY($C$31)=7,WEEKDAY($C$31)=1)</formula>
    </cfRule>
  </conditionalFormatting>
  <conditionalFormatting sqref="B32:H32">
    <cfRule type="expression" dxfId="381" priority="30" stopIfTrue="1">
      <formula>OR(WEEKDAY($C$32)=7,WEEKDAY($C$32)=1)</formula>
    </cfRule>
  </conditionalFormatting>
  <conditionalFormatting sqref="B33:G33">
    <cfRule type="expression" dxfId="380" priority="29" stopIfTrue="1">
      <formula>OR(WEEKDAY($C$33)=7,WEEKDAY($C$33)=1)</formula>
    </cfRule>
  </conditionalFormatting>
  <conditionalFormatting sqref="B34:G34">
    <cfRule type="expression" dxfId="379" priority="28" stopIfTrue="1">
      <formula>OR(WEEKDAY($C$34)=7,WEEKDAY($C$34)=1)</formula>
    </cfRule>
  </conditionalFormatting>
  <conditionalFormatting sqref="B35:G35">
    <cfRule type="expression" dxfId="378" priority="27" stopIfTrue="1">
      <formula>OR(WEEKDAY($C$35)=7,WEEKDAY($C$35)=1)</formula>
    </cfRule>
  </conditionalFormatting>
  <conditionalFormatting sqref="B36:G36">
    <cfRule type="expression" dxfId="377" priority="26" stopIfTrue="1">
      <formula>OR(WEEKDAY($C$36)=7,WEEKDAY($C$36)=1)</formula>
    </cfRule>
  </conditionalFormatting>
  <conditionalFormatting sqref="B37:G37">
    <cfRule type="expression" dxfId="376" priority="25" stopIfTrue="1">
      <formula>OR(WEEKDAY($C$37)=7,WEEKDAY($C$37)=1)</formula>
    </cfRule>
  </conditionalFormatting>
  <conditionalFormatting sqref="B38:H38">
    <cfRule type="expression" dxfId="375" priority="24" stopIfTrue="1">
      <formula>OR(WEEKDAY($C$38)=7,WEEKDAY($C$38)=1)</formula>
    </cfRule>
  </conditionalFormatting>
  <conditionalFormatting sqref="B39:H39">
    <cfRule type="expression" dxfId="374" priority="23" stopIfTrue="1">
      <formula>OR(WEEKDAY($C$39)=7,WEEKDAY($C$39)=1)</formula>
    </cfRule>
  </conditionalFormatting>
  <conditionalFormatting sqref="B40:G40">
    <cfRule type="expression" dxfId="373" priority="22" stopIfTrue="1">
      <formula>OR(WEEKDAY($C$40)=7,WEEKDAY($C$40)=1)</formula>
    </cfRule>
  </conditionalFormatting>
  <conditionalFormatting sqref="B41:G41">
    <cfRule type="expression" dxfId="372" priority="21" stopIfTrue="1">
      <formula>OR(WEEKDAY($C$41)=7,WEEKDAY($C$41)=1)</formula>
    </cfRule>
  </conditionalFormatting>
  <conditionalFormatting sqref="B42:G42">
    <cfRule type="expression" dxfId="371" priority="20" stopIfTrue="1">
      <formula>OR(WEEKDAY($C$42)=7,WEEKDAY($C$42)=1)</formula>
    </cfRule>
  </conditionalFormatting>
  <conditionalFormatting sqref="B43:G43">
    <cfRule type="expression" dxfId="370" priority="19" stopIfTrue="1">
      <formula>OR(WEEKDAY($C$43)=7,WEEKDAY($C$43)=1)</formula>
    </cfRule>
  </conditionalFormatting>
  <conditionalFormatting sqref="B44:G44">
    <cfRule type="expression" dxfId="369" priority="18" stopIfTrue="1">
      <formula>OR(WEEKDAY($C$44)=7,WEEKDAY($C$44)=1)</formula>
    </cfRule>
  </conditionalFormatting>
  <conditionalFormatting sqref="B45:H45">
    <cfRule type="expression" dxfId="368" priority="17" stopIfTrue="1">
      <formula>OR(WEEKDAY($C$45)=7,WEEKDAY($C$45)=1)</formula>
    </cfRule>
  </conditionalFormatting>
  <conditionalFormatting sqref="B46:H46">
    <cfRule type="expression" dxfId="367" priority="16" stopIfTrue="1">
      <formula>OR(WEEKDAY($C$46)=7,WEEKDAY($C$46)=1)</formula>
    </cfRule>
  </conditionalFormatting>
  <conditionalFormatting sqref="B47:G47">
    <cfRule type="expression" dxfId="366" priority="15" stopIfTrue="1">
      <formula>OR(WEEKDAY($C$47)=7,WEEKDAY($C$47)=1)</formula>
    </cfRule>
  </conditionalFormatting>
  <conditionalFormatting sqref="B48:G48">
    <cfRule type="expression" dxfId="365" priority="14" stopIfTrue="1">
      <formula>OR(WEEKDAY($C$48)=7,WEEKDAY($C$48)=1)</formula>
    </cfRule>
  </conditionalFormatting>
  <conditionalFormatting sqref="D21">
    <cfRule type="expression" dxfId="364" priority="13" stopIfTrue="1">
      <formula>OR(WEEKDAY($C$20)=7,WEEKDAY($C$20)=1)</formula>
    </cfRule>
  </conditionalFormatting>
  <conditionalFormatting sqref="H33">
    <cfRule type="expression" dxfId="363" priority="12" stopIfTrue="1">
      <formula>OR(WEEKDAY($C$26)=7,WEEKDAY($C$26)=1)</formula>
    </cfRule>
  </conditionalFormatting>
  <conditionalFormatting sqref="H34">
    <cfRule type="expression" dxfId="362" priority="11" stopIfTrue="1">
      <formula>OR(WEEKDAY($C$27)=7,WEEKDAY($C$27)=1)</formula>
    </cfRule>
  </conditionalFormatting>
  <conditionalFormatting sqref="H35">
    <cfRule type="expression" dxfId="361" priority="10" stopIfTrue="1">
      <formula>OR(WEEKDAY($C$28)=7,WEEKDAY($C$28)=1)</formula>
    </cfRule>
  </conditionalFormatting>
  <conditionalFormatting sqref="H36">
    <cfRule type="expression" dxfId="360" priority="9" stopIfTrue="1">
      <formula>OR(WEEKDAY($C$29)=7,WEEKDAY($C$29)=1)</formula>
    </cfRule>
  </conditionalFormatting>
  <conditionalFormatting sqref="H37">
    <cfRule type="expression" dxfId="359" priority="8" stopIfTrue="1">
      <formula>OR(WEEKDAY($C$30)=7,WEEKDAY($C$30)=1)</formula>
    </cfRule>
  </conditionalFormatting>
  <conditionalFormatting sqref="H40">
    <cfRule type="expression" dxfId="358" priority="7" stopIfTrue="1">
      <formula>OR(WEEKDAY($C$26)=7,WEEKDAY($C$26)=1)</formula>
    </cfRule>
  </conditionalFormatting>
  <conditionalFormatting sqref="H41">
    <cfRule type="expression" dxfId="357" priority="6" stopIfTrue="1">
      <formula>OR(WEEKDAY($C$27)=7,WEEKDAY($C$27)=1)</formula>
    </cfRule>
  </conditionalFormatting>
  <conditionalFormatting sqref="H42">
    <cfRule type="expression" dxfId="356" priority="5" stopIfTrue="1">
      <formula>OR(WEEKDAY($C$28)=7,WEEKDAY($C$28)=1)</formula>
    </cfRule>
  </conditionalFormatting>
  <conditionalFormatting sqref="H43">
    <cfRule type="expression" dxfId="355" priority="4" stopIfTrue="1">
      <formula>OR(WEEKDAY($C$29)=7,WEEKDAY($C$29)=1)</formula>
    </cfRule>
  </conditionalFormatting>
  <conditionalFormatting sqref="H44">
    <cfRule type="expression" dxfId="354" priority="3" stopIfTrue="1">
      <formula>OR(WEEKDAY($C$30)=7,WEEKDAY($C$30)=1)</formula>
    </cfRule>
  </conditionalFormatting>
  <conditionalFormatting sqref="H47">
    <cfRule type="expression" dxfId="353" priority="2" stopIfTrue="1">
      <formula>OR(WEEKDAY($C$26)=7,WEEKDAY($C$26)=1)</formula>
    </cfRule>
  </conditionalFormatting>
  <conditionalFormatting sqref="H48">
    <cfRule type="expression" dxfId="352" priority="1" stopIfTrue="1">
      <formula>OR(WEEKDAY($C$27)=7,WEEKDAY($C$27)=1)</formula>
    </cfRule>
  </conditionalFormatting>
  <printOptions horizontalCentered="1"/>
  <pageMargins left="0.59055118110236227" right="0.59055118110236227" top="0.59055118110236227" bottom="0.59055118110236227" header="0" footer="0"/>
  <pageSetup paperSize="9" scale="67" orientation="portrait" horizontalDpi="300" verticalDpi="300" r:id="rId1"/>
  <headerFooter alignWithMargins="0"/>
  <ignoredErrors>
    <ignoredError sqref="F5:F6 F4 D11 D9 I1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5"/>
  <sheetViews>
    <sheetView showGridLines="0" showRowColHeaders="0" showZeros="0" showRuler="0" showOutlineSymbols="0" zoomScaleNormal="100" workbookViewId="0">
      <selection activeCell="B1" sqref="B1:N2"/>
    </sheetView>
  </sheetViews>
  <sheetFormatPr baseColWidth="10" defaultRowHeight="12.75" x14ac:dyDescent="0.2"/>
  <cols>
    <col min="1" max="1" width="2.42578125" customWidth="1"/>
    <col min="2" max="2" width="5.28515625" customWidth="1"/>
    <col min="4" max="8" width="11.28515625" customWidth="1"/>
    <col min="9" max="9" width="10.7109375" customWidth="1"/>
    <col min="10" max="10" width="10.7109375" style="39" customWidth="1"/>
    <col min="11" max="14" width="7.7109375" customWidth="1"/>
    <col min="15" max="15" width="2.42578125" customWidth="1"/>
  </cols>
  <sheetData>
    <row r="1" spans="1:22" ht="21" customHeight="1" x14ac:dyDescent="0.2">
      <c r="B1" s="190" t="s">
        <v>10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4"/>
    </row>
    <row r="2" spans="1:22" s="1" customFormat="1" ht="21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8"/>
      <c r="P2" s="8"/>
      <c r="Q2" s="2"/>
      <c r="R2" s="2"/>
      <c r="S2" s="2"/>
      <c r="T2" s="2"/>
      <c r="U2" s="2"/>
      <c r="V2" s="2"/>
    </row>
    <row r="3" spans="1:22" s="1" customFormat="1" ht="15" customHeight="1" x14ac:dyDescent="0.2">
      <c r="B3" s="46" t="str">
        <f>Stamminfo!B2</f>
        <v>Letzte Aktualisierung: 30.06.2021</v>
      </c>
      <c r="C3" s="47"/>
      <c r="D3" s="4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/>
      <c r="R3"/>
      <c r="S3"/>
      <c r="T3" s="3"/>
      <c r="U3" s="3"/>
      <c r="V3" s="2"/>
    </row>
    <row r="4" spans="1:22" s="1" customFormat="1" ht="21" customHeight="1" x14ac:dyDescent="0.2">
      <c r="B4" s="152" t="s">
        <v>11</v>
      </c>
      <c r="C4" s="153"/>
      <c r="D4" s="153"/>
      <c r="E4" s="154"/>
      <c r="F4" s="175">
        <f>Stamminfo!C3</f>
        <v>0</v>
      </c>
      <c r="G4" s="176"/>
      <c r="H4" s="176"/>
      <c r="I4" s="176"/>
      <c r="J4" s="176"/>
      <c r="K4" s="176"/>
      <c r="L4" s="176"/>
      <c r="M4" s="176"/>
      <c r="N4" s="177"/>
      <c r="O4" s="10"/>
      <c r="P4" s="7"/>
      <c r="Q4"/>
      <c r="R4"/>
      <c r="S4"/>
      <c r="T4" s="4"/>
      <c r="U4" s="4"/>
      <c r="V4" s="2"/>
    </row>
    <row r="5" spans="1:22" s="1" customFormat="1" ht="21" customHeight="1" x14ac:dyDescent="0.2">
      <c r="B5" s="157" t="s">
        <v>31</v>
      </c>
      <c r="C5" s="158"/>
      <c r="D5" s="158"/>
      <c r="E5" s="159"/>
      <c r="F5" s="178">
        <f>Stamminfo!C4</f>
        <v>0</v>
      </c>
      <c r="G5" s="179"/>
      <c r="H5" s="179"/>
      <c r="I5" s="179"/>
      <c r="J5" s="179"/>
      <c r="K5" s="179"/>
      <c r="L5" s="179"/>
      <c r="M5" s="179"/>
      <c r="N5" s="180"/>
      <c r="O5" s="7"/>
      <c r="P5" s="7"/>
      <c r="Q5"/>
      <c r="R5"/>
      <c r="S5"/>
      <c r="T5" s="3"/>
      <c r="U5" s="5"/>
      <c r="V5" s="6"/>
    </row>
    <row r="6" spans="1:22" s="1" customFormat="1" ht="21" customHeight="1" x14ac:dyDescent="0.2">
      <c r="B6" s="160" t="s">
        <v>12</v>
      </c>
      <c r="C6" s="161"/>
      <c r="D6" s="161"/>
      <c r="E6" s="119"/>
      <c r="F6" s="181">
        <f>IF(Stamminfo!C5="","",DATE(Stamminfo!C5,5,DAY(1)))</f>
        <v>44317</v>
      </c>
      <c r="G6" s="182"/>
      <c r="H6" s="182"/>
      <c r="I6" s="182"/>
      <c r="J6" s="182"/>
      <c r="K6" s="182"/>
      <c r="L6" s="182"/>
      <c r="M6" s="182"/>
      <c r="N6" s="183"/>
      <c r="O6" s="7"/>
      <c r="P6" s="7"/>
      <c r="Q6"/>
      <c r="R6"/>
      <c r="S6"/>
      <c r="T6" s="3"/>
      <c r="U6" s="5"/>
      <c r="V6" s="6"/>
    </row>
    <row r="7" spans="1:22" s="1" customFormat="1" ht="15" customHeight="1" x14ac:dyDescent="0.2">
      <c r="B7" s="24"/>
      <c r="C7" s="150"/>
      <c r="D7" s="150"/>
      <c r="E7" s="151"/>
      <c r="F7" s="151"/>
      <c r="G7" s="151"/>
      <c r="H7" s="151"/>
      <c r="I7" s="151"/>
      <c r="J7" s="37"/>
      <c r="K7" s="13"/>
      <c r="L7" s="13"/>
      <c r="M7" s="13"/>
      <c r="N7" s="13"/>
      <c r="O7" s="7"/>
      <c r="P7" s="7"/>
      <c r="Q7"/>
      <c r="R7"/>
      <c r="S7"/>
      <c r="T7" s="3"/>
      <c r="U7" s="5"/>
      <c r="V7" s="6"/>
    </row>
    <row r="8" spans="1:22" s="1" customFormat="1" ht="21" customHeight="1" x14ac:dyDescent="0.2">
      <c r="A8" s="9"/>
      <c r="B8" s="137" t="s">
        <v>15</v>
      </c>
      <c r="C8" s="138"/>
      <c r="D8" s="138"/>
      <c r="E8" s="138"/>
      <c r="F8" s="24"/>
      <c r="G8" s="184" t="s">
        <v>14</v>
      </c>
      <c r="H8" s="185"/>
      <c r="I8" s="185"/>
      <c r="J8" s="185"/>
      <c r="K8" s="185"/>
      <c r="L8" s="185"/>
      <c r="M8" s="185"/>
      <c r="N8" s="186"/>
      <c r="O8" s="7"/>
      <c r="P8" s="7"/>
      <c r="Q8"/>
      <c r="R8"/>
      <c r="S8"/>
      <c r="T8" s="3"/>
      <c r="U8" s="5"/>
      <c r="V8" s="6"/>
    </row>
    <row r="9" spans="1:22" s="1" customFormat="1" ht="21" customHeight="1" x14ac:dyDescent="0.2">
      <c r="A9" s="9"/>
      <c r="B9" s="126" t="s">
        <v>24</v>
      </c>
      <c r="C9" s="127"/>
      <c r="D9" s="128" t="str">
        <f>IF(April!D13="kein Vortrag","0",April!D13)</f>
        <v>0</v>
      </c>
      <c r="E9" s="129"/>
      <c r="F9" s="23"/>
      <c r="G9" s="142" t="s">
        <v>16</v>
      </c>
      <c r="H9" s="143"/>
      <c r="I9" s="134" t="str">
        <f>H49</f>
        <v/>
      </c>
      <c r="J9" s="135"/>
      <c r="K9" s="135"/>
      <c r="L9" s="135"/>
      <c r="M9" s="135"/>
      <c r="N9" s="136"/>
      <c r="O9" s="7"/>
      <c r="P9" s="7"/>
      <c r="Q9"/>
      <c r="R9"/>
      <c r="S9"/>
      <c r="T9" s="3"/>
      <c r="U9" s="5"/>
      <c r="V9" s="6"/>
    </row>
    <row r="10" spans="1:22" s="1" customFormat="1" ht="21" customHeight="1" x14ac:dyDescent="0.2">
      <c r="A10" s="9"/>
      <c r="B10" s="126" t="s">
        <v>25</v>
      </c>
      <c r="C10" s="127"/>
      <c r="D10" s="128"/>
      <c r="E10" s="129"/>
      <c r="F10" s="23"/>
      <c r="G10" s="148" t="s">
        <v>9</v>
      </c>
      <c r="H10" s="149"/>
      <c r="I10" s="120" t="str">
        <f>IF(April!I14="","0",April!I14)</f>
        <v>0</v>
      </c>
      <c r="J10" s="121"/>
      <c r="K10" s="121"/>
      <c r="L10" s="121"/>
      <c r="M10" s="121"/>
      <c r="N10" s="122"/>
      <c r="O10" s="7"/>
      <c r="P10" s="7"/>
      <c r="Q10"/>
      <c r="R10"/>
      <c r="S10"/>
      <c r="T10" s="3"/>
      <c r="U10" s="5"/>
      <c r="V10" s="6"/>
    </row>
    <row r="11" spans="1:22" s="1" customFormat="1" ht="21" customHeight="1" x14ac:dyDescent="0.2">
      <c r="A11" s="9"/>
      <c r="B11" s="126" t="s">
        <v>7</v>
      </c>
      <c r="C11" s="127"/>
      <c r="D11" s="128">
        <f>D9+D10</f>
        <v>0</v>
      </c>
      <c r="E11" s="129"/>
      <c r="F11" s="23"/>
      <c r="G11" s="142" t="s">
        <v>26</v>
      </c>
      <c r="H11" s="143"/>
      <c r="I11" s="134" t="str">
        <f>IF(I9="","",SUM(I9-I10))</f>
        <v/>
      </c>
      <c r="J11" s="135"/>
      <c r="K11" s="135"/>
      <c r="L11" s="135"/>
      <c r="M11" s="135"/>
      <c r="N11" s="136"/>
      <c r="O11" s="7"/>
      <c r="P11" s="7"/>
      <c r="Q11"/>
      <c r="R11"/>
      <c r="S11"/>
      <c r="T11" s="3"/>
      <c r="U11" s="5"/>
      <c r="V11" s="6"/>
    </row>
    <row r="12" spans="1:22" s="1" customFormat="1" ht="21" customHeight="1" x14ac:dyDescent="0.2">
      <c r="A12" s="9"/>
      <c r="B12" s="118" t="s">
        <v>5</v>
      </c>
      <c r="C12" s="119"/>
      <c r="D12" s="155"/>
      <c r="E12" s="156"/>
      <c r="F12" s="23"/>
      <c r="G12" s="142" t="s">
        <v>13</v>
      </c>
      <c r="H12" s="143"/>
      <c r="I12" s="134" t="str">
        <f>I49</f>
        <v/>
      </c>
      <c r="J12" s="135"/>
      <c r="K12" s="135"/>
      <c r="L12" s="135"/>
      <c r="M12" s="135"/>
      <c r="N12" s="136"/>
      <c r="O12" s="7"/>
      <c r="P12" s="7"/>
      <c r="Q12"/>
      <c r="R12"/>
      <c r="S12"/>
      <c r="T12" s="3"/>
      <c r="U12" s="5"/>
      <c r="V12" s="6"/>
    </row>
    <row r="13" spans="1:22" s="1" customFormat="1" ht="21" customHeight="1" x14ac:dyDescent="0.2">
      <c r="A13" s="9"/>
      <c r="B13" s="68" t="s">
        <v>6</v>
      </c>
      <c r="C13" s="69"/>
      <c r="D13" s="130" t="str">
        <f>IF(SUM(D11-D12)=0,"0",SUM(D11-D12))</f>
        <v>0</v>
      </c>
      <c r="E13" s="131"/>
      <c r="F13" s="23"/>
      <c r="G13" s="144" t="s">
        <v>4</v>
      </c>
      <c r="H13" s="145"/>
      <c r="I13" s="120"/>
      <c r="J13" s="121"/>
      <c r="K13" s="121"/>
      <c r="L13" s="121"/>
      <c r="M13" s="121"/>
      <c r="N13" s="122"/>
      <c r="O13" s="7"/>
      <c r="P13" s="7"/>
      <c r="Q13"/>
      <c r="R13"/>
      <c r="S13"/>
      <c r="T13" s="3"/>
      <c r="U13" s="5"/>
      <c r="V13" s="6"/>
    </row>
    <row r="14" spans="1:22" s="1" customFormat="1" ht="21" customHeight="1" x14ac:dyDescent="0.2">
      <c r="A14" s="9"/>
      <c r="B14" s="19"/>
      <c r="C14" s="13"/>
      <c r="D14" s="13"/>
      <c r="E14" s="20"/>
      <c r="F14" s="24"/>
      <c r="G14" s="146" t="s">
        <v>6</v>
      </c>
      <c r="H14" s="147"/>
      <c r="I14" s="123" t="str">
        <f>IF(OR(I9="",I12=""),"",I12+I13-I11)</f>
        <v/>
      </c>
      <c r="J14" s="124"/>
      <c r="K14" s="124"/>
      <c r="L14" s="124"/>
      <c r="M14" s="124"/>
      <c r="N14" s="125"/>
      <c r="O14" s="7"/>
      <c r="P14" s="7"/>
      <c r="Q14"/>
      <c r="R14"/>
      <c r="S14"/>
      <c r="T14" s="3"/>
      <c r="U14" s="5"/>
      <c r="V14" s="6"/>
    </row>
    <row r="15" spans="1:22" ht="15" customHeight="1" x14ac:dyDescent="0.2">
      <c r="B15" s="21"/>
      <c r="C15" s="22"/>
      <c r="D15" s="22"/>
      <c r="E15" s="25"/>
      <c r="F15" s="22"/>
      <c r="G15" s="22"/>
      <c r="H15" s="22"/>
      <c r="I15" s="22"/>
      <c r="J15" s="38"/>
      <c r="K15" s="36"/>
      <c r="L15" s="36"/>
      <c r="M15" s="36"/>
      <c r="N15" s="36"/>
      <c r="O15" s="21"/>
      <c r="P15" s="21"/>
    </row>
    <row r="16" spans="1:22" ht="24" customHeight="1" x14ac:dyDescent="0.2">
      <c r="B16" s="132" t="s">
        <v>0</v>
      </c>
      <c r="C16" s="133"/>
      <c r="D16" s="139" t="s">
        <v>1</v>
      </c>
      <c r="E16" s="140"/>
      <c r="F16" s="139" t="s">
        <v>2</v>
      </c>
      <c r="G16" s="141"/>
      <c r="H16" s="29" t="s">
        <v>3</v>
      </c>
      <c r="I16" s="40" t="s">
        <v>19</v>
      </c>
      <c r="J16" s="41" t="s">
        <v>20</v>
      </c>
      <c r="K16" s="166" t="s">
        <v>38</v>
      </c>
      <c r="L16" s="167"/>
      <c r="M16" s="167"/>
      <c r="N16" s="168"/>
      <c r="O16" s="21"/>
      <c r="P16" s="21"/>
    </row>
    <row r="17" spans="2:16" ht="15.75" customHeight="1" x14ac:dyDescent="0.2">
      <c r="B17" s="30"/>
      <c r="C17" s="31"/>
      <c r="D17" s="33" t="s">
        <v>17</v>
      </c>
      <c r="E17" s="34" t="s">
        <v>18</v>
      </c>
      <c r="F17" s="33" t="s">
        <v>17</v>
      </c>
      <c r="G17" s="34" t="s">
        <v>18</v>
      </c>
      <c r="H17" s="32"/>
      <c r="I17" s="32"/>
      <c r="J17" s="42"/>
      <c r="K17" s="76" t="s">
        <v>33</v>
      </c>
      <c r="L17" s="76" t="s">
        <v>34</v>
      </c>
      <c r="M17" s="76" t="s">
        <v>32</v>
      </c>
      <c r="N17" s="76" t="s">
        <v>35</v>
      </c>
      <c r="O17" s="21"/>
      <c r="P17" s="21"/>
    </row>
    <row r="18" spans="2:16" ht="21" customHeight="1" x14ac:dyDescent="0.2">
      <c r="B18" s="15">
        <f>WEEKDAY(Beginndatum_1)</f>
        <v>7</v>
      </c>
      <c r="C18" s="16">
        <f>Beginndatum_1</f>
        <v>44317</v>
      </c>
      <c r="D18" s="48"/>
      <c r="E18" s="27"/>
      <c r="F18" s="28"/>
      <c r="G18" s="28"/>
      <c r="H18" s="53"/>
      <c r="I18" s="45" t="str">
        <f>IF(OR(K18="x",L18="x",M18="x", ),H18,IF(F18&lt;&gt;"",((G18+(G18&lt;F18)-F18)+(E18+(E18&lt;D18)-D18))*24,IF(D18&lt;&gt;"",((E18+(E18&lt;D18)-D18)+(G18+(G18&lt;F18)-F18))*24,"0")))</f>
        <v>0</v>
      </c>
      <c r="J18" s="43">
        <f>IF(OR(N18="krank",N18="Urlaub",N18="Feiertag"),"0",IF(OR(C18="",I18=0),"",IF(I18-H18=0,0.000001,I18-H18)))</f>
        <v>9.9999999999999995E-7</v>
      </c>
      <c r="K18" s="60"/>
      <c r="L18" s="60"/>
      <c r="M18" s="60"/>
      <c r="N18" s="60"/>
      <c r="O18" s="21"/>
      <c r="P18" s="21"/>
    </row>
    <row r="19" spans="2:16" ht="21" customHeight="1" x14ac:dyDescent="0.2">
      <c r="B19" s="17">
        <f>IF(C19="","",WEEKDAY(C19))</f>
        <v>1</v>
      </c>
      <c r="C19" s="18">
        <f t="shared" ref="C19:C48" si="0">IF(C18&lt;&gt;"",IF(MONTH(Beginndatum_1)=MONTH(C18+1),C18+1,""),"")</f>
        <v>44318</v>
      </c>
      <c r="D19" s="49"/>
      <c r="E19" s="50"/>
      <c r="F19" s="51"/>
      <c r="G19" s="52"/>
      <c r="H19" s="54"/>
      <c r="I19" s="45" t="str">
        <f t="shared" ref="I19:I48" si="1">IF(OR(K19="x",L19="x",M19="x", ),H19,IF(F19&lt;&gt;"",((G19+(G19&lt;F19)-F19)+(E19+(E19&lt;D19)-D19))*24,IF(D19&lt;&gt;"",((E19+(E19&lt;D19)-D19)+(G19+(G19&lt;F19)-F19))*24,"0")))</f>
        <v>0</v>
      </c>
      <c r="J19" s="43">
        <f t="shared" ref="J19:J48" si="2">IF(OR(N19="krank",N19="Urlaub",N19="Feiertag"),"0",IF(OR(C19="",I19=0),"",IF(I19-H19=0,0.000001,I19-H19)))</f>
        <v>9.9999999999999995E-7</v>
      </c>
      <c r="K19" s="60"/>
      <c r="L19" s="60"/>
      <c r="M19" s="60"/>
      <c r="N19" s="60"/>
      <c r="O19" s="21"/>
      <c r="P19" s="21"/>
    </row>
    <row r="20" spans="2:16" ht="21" customHeight="1" x14ac:dyDescent="0.2">
      <c r="B20" s="17">
        <f t="shared" ref="B20:B48" si="3">IF(C20="","",WEEKDAY(C20))</f>
        <v>2</v>
      </c>
      <c r="C20" s="18">
        <f t="shared" si="0"/>
        <v>44319</v>
      </c>
      <c r="D20" s="49"/>
      <c r="E20" s="50"/>
      <c r="F20" s="51"/>
      <c r="G20" s="52"/>
      <c r="H20" s="54"/>
      <c r="I20" s="45" t="str">
        <f t="shared" si="1"/>
        <v>0</v>
      </c>
      <c r="J20" s="43">
        <f t="shared" si="2"/>
        <v>9.9999999999999995E-7</v>
      </c>
      <c r="K20" s="61"/>
      <c r="L20" s="61"/>
      <c r="M20" s="61"/>
      <c r="N20" s="61"/>
      <c r="O20" s="21"/>
      <c r="P20" s="21"/>
    </row>
    <row r="21" spans="2:16" ht="21" customHeight="1" x14ac:dyDescent="0.2">
      <c r="B21" s="17">
        <f t="shared" si="3"/>
        <v>3</v>
      </c>
      <c r="C21" s="18">
        <f t="shared" si="0"/>
        <v>44320</v>
      </c>
      <c r="D21" s="49"/>
      <c r="E21" s="50"/>
      <c r="F21" s="51"/>
      <c r="G21" s="52"/>
      <c r="H21" s="54"/>
      <c r="I21" s="45" t="str">
        <f t="shared" si="1"/>
        <v>0</v>
      </c>
      <c r="J21" s="43">
        <f t="shared" si="2"/>
        <v>9.9999999999999995E-7</v>
      </c>
      <c r="K21" s="62"/>
      <c r="L21" s="62"/>
      <c r="M21" s="62"/>
      <c r="N21" s="62"/>
      <c r="O21" s="21"/>
      <c r="P21" s="21"/>
    </row>
    <row r="22" spans="2:16" ht="21" customHeight="1" x14ac:dyDescent="0.2">
      <c r="B22" s="17">
        <f t="shared" si="3"/>
        <v>4</v>
      </c>
      <c r="C22" s="18">
        <f t="shared" si="0"/>
        <v>44321</v>
      </c>
      <c r="D22" s="49"/>
      <c r="E22" s="50"/>
      <c r="F22" s="51"/>
      <c r="G22" s="52"/>
      <c r="H22" s="54"/>
      <c r="I22" s="45" t="str">
        <f t="shared" si="1"/>
        <v>0</v>
      </c>
      <c r="J22" s="43">
        <f t="shared" si="2"/>
        <v>9.9999999999999995E-7</v>
      </c>
      <c r="K22" s="63"/>
      <c r="L22" s="63"/>
      <c r="M22" s="63"/>
      <c r="N22" s="63"/>
      <c r="O22" s="21"/>
      <c r="P22" s="21"/>
    </row>
    <row r="23" spans="2:16" ht="21" customHeight="1" x14ac:dyDescent="0.2">
      <c r="B23" s="17">
        <f t="shared" si="3"/>
        <v>5</v>
      </c>
      <c r="C23" s="18">
        <f t="shared" si="0"/>
        <v>44322</v>
      </c>
      <c r="D23" s="49"/>
      <c r="E23" s="50"/>
      <c r="F23" s="51"/>
      <c r="G23" s="52"/>
      <c r="H23" s="54"/>
      <c r="I23" s="45" t="str">
        <f t="shared" si="1"/>
        <v>0</v>
      </c>
      <c r="J23" s="43">
        <f t="shared" si="2"/>
        <v>9.9999999999999995E-7</v>
      </c>
      <c r="K23" s="62"/>
      <c r="L23" s="62"/>
      <c r="M23" s="62"/>
      <c r="N23" s="62"/>
      <c r="O23" s="21"/>
      <c r="P23" s="21"/>
    </row>
    <row r="24" spans="2:16" ht="21" customHeight="1" x14ac:dyDescent="0.2">
      <c r="B24" s="17">
        <f t="shared" si="3"/>
        <v>6</v>
      </c>
      <c r="C24" s="18">
        <f t="shared" si="0"/>
        <v>44323</v>
      </c>
      <c r="D24" s="49"/>
      <c r="E24" s="50"/>
      <c r="F24" s="51"/>
      <c r="G24" s="52"/>
      <c r="H24" s="54"/>
      <c r="I24" s="45" t="str">
        <f t="shared" si="1"/>
        <v>0</v>
      </c>
      <c r="J24" s="43">
        <f t="shared" si="2"/>
        <v>9.9999999999999995E-7</v>
      </c>
      <c r="K24" s="64"/>
      <c r="L24" s="64"/>
      <c r="M24" s="64"/>
      <c r="N24" s="64"/>
      <c r="O24" s="21"/>
      <c r="P24" s="21"/>
    </row>
    <row r="25" spans="2:16" ht="21" customHeight="1" x14ac:dyDescent="0.2">
      <c r="B25" s="17">
        <f t="shared" si="3"/>
        <v>7</v>
      </c>
      <c r="C25" s="18">
        <f t="shared" si="0"/>
        <v>44324</v>
      </c>
      <c r="D25" s="49"/>
      <c r="E25" s="50"/>
      <c r="F25" s="51"/>
      <c r="G25" s="52"/>
      <c r="H25" s="54"/>
      <c r="I25" s="45" t="str">
        <f t="shared" si="1"/>
        <v>0</v>
      </c>
      <c r="J25" s="43">
        <f t="shared" si="2"/>
        <v>9.9999999999999995E-7</v>
      </c>
      <c r="K25" s="65"/>
      <c r="L25" s="65"/>
      <c r="M25" s="65"/>
      <c r="N25" s="65"/>
      <c r="O25" s="21"/>
      <c r="P25" s="21"/>
    </row>
    <row r="26" spans="2:16" ht="21" customHeight="1" x14ac:dyDescent="0.2">
      <c r="B26" s="17">
        <f t="shared" si="3"/>
        <v>1</v>
      </c>
      <c r="C26" s="18">
        <f t="shared" si="0"/>
        <v>44325</v>
      </c>
      <c r="D26" s="49"/>
      <c r="E26" s="50"/>
      <c r="F26" s="51"/>
      <c r="G26" s="52"/>
      <c r="H26" s="54"/>
      <c r="I26" s="45" t="str">
        <f t="shared" si="1"/>
        <v>0</v>
      </c>
      <c r="J26" s="43">
        <f t="shared" si="2"/>
        <v>9.9999999999999995E-7</v>
      </c>
      <c r="K26" s="65"/>
      <c r="L26" s="65"/>
      <c r="M26" s="65"/>
      <c r="N26" s="65"/>
      <c r="O26" s="21"/>
      <c r="P26" s="21"/>
    </row>
    <row r="27" spans="2:16" ht="21" customHeight="1" x14ac:dyDescent="0.2">
      <c r="B27" s="17">
        <f t="shared" si="3"/>
        <v>2</v>
      </c>
      <c r="C27" s="18">
        <f t="shared" si="0"/>
        <v>44326</v>
      </c>
      <c r="D27" s="49"/>
      <c r="E27" s="50"/>
      <c r="F27" s="51"/>
      <c r="G27" s="52"/>
      <c r="H27" s="54"/>
      <c r="I27" s="45" t="str">
        <f t="shared" si="1"/>
        <v>0</v>
      </c>
      <c r="J27" s="43">
        <f t="shared" si="2"/>
        <v>9.9999999999999995E-7</v>
      </c>
      <c r="K27" s="65"/>
      <c r="L27" s="65"/>
      <c r="M27" s="65"/>
      <c r="N27" s="65"/>
      <c r="O27" s="21"/>
      <c r="P27" s="21"/>
    </row>
    <row r="28" spans="2:16" ht="21" customHeight="1" x14ac:dyDescent="0.2">
      <c r="B28" s="17">
        <f t="shared" si="3"/>
        <v>3</v>
      </c>
      <c r="C28" s="18">
        <f t="shared" si="0"/>
        <v>44327</v>
      </c>
      <c r="D28" s="49"/>
      <c r="E28" s="50"/>
      <c r="F28" s="51"/>
      <c r="G28" s="52"/>
      <c r="H28" s="54"/>
      <c r="I28" s="45" t="str">
        <f t="shared" si="1"/>
        <v>0</v>
      </c>
      <c r="J28" s="43">
        <f t="shared" si="2"/>
        <v>9.9999999999999995E-7</v>
      </c>
      <c r="K28" s="65"/>
      <c r="L28" s="65"/>
      <c r="M28" s="65"/>
      <c r="N28" s="65"/>
      <c r="O28" s="21"/>
      <c r="P28" s="21"/>
    </row>
    <row r="29" spans="2:16" ht="21" customHeight="1" x14ac:dyDescent="0.2">
      <c r="B29" s="17">
        <f t="shared" si="3"/>
        <v>4</v>
      </c>
      <c r="C29" s="18">
        <f t="shared" si="0"/>
        <v>44328</v>
      </c>
      <c r="D29" s="49"/>
      <c r="E29" s="50"/>
      <c r="F29" s="51"/>
      <c r="G29" s="52"/>
      <c r="H29" s="54"/>
      <c r="I29" s="45" t="str">
        <f t="shared" si="1"/>
        <v>0</v>
      </c>
      <c r="J29" s="43">
        <f t="shared" si="2"/>
        <v>9.9999999999999995E-7</v>
      </c>
      <c r="K29" s="65"/>
      <c r="L29" s="65"/>
      <c r="M29" s="65"/>
      <c r="N29" s="65"/>
      <c r="O29" s="21"/>
      <c r="P29" s="21"/>
    </row>
    <row r="30" spans="2:16" ht="21" customHeight="1" x14ac:dyDescent="0.2">
      <c r="B30" s="17">
        <f t="shared" si="3"/>
        <v>5</v>
      </c>
      <c r="C30" s="18">
        <f t="shared" si="0"/>
        <v>44329</v>
      </c>
      <c r="D30" s="49"/>
      <c r="E30" s="50"/>
      <c r="F30" s="51"/>
      <c r="G30" s="52"/>
      <c r="H30" s="54"/>
      <c r="I30" s="45" t="str">
        <f t="shared" si="1"/>
        <v>0</v>
      </c>
      <c r="J30" s="43">
        <f t="shared" si="2"/>
        <v>9.9999999999999995E-7</v>
      </c>
      <c r="K30" s="66"/>
      <c r="L30" s="66"/>
      <c r="M30" s="66"/>
      <c r="N30" s="66"/>
      <c r="O30" s="21"/>
      <c r="P30" s="21"/>
    </row>
    <row r="31" spans="2:16" ht="21" customHeight="1" x14ac:dyDescent="0.2">
      <c r="B31" s="17">
        <f t="shared" si="3"/>
        <v>6</v>
      </c>
      <c r="C31" s="18">
        <f t="shared" si="0"/>
        <v>44330</v>
      </c>
      <c r="D31" s="49"/>
      <c r="E31" s="50"/>
      <c r="F31" s="51"/>
      <c r="G31" s="52"/>
      <c r="H31" s="54"/>
      <c r="I31" s="45" t="str">
        <f t="shared" si="1"/>
        <v>0</v>
      </c>
      <c r="J31" s="43">
        <f t="shared" si="2"/>
        <v>9.9999999999999995E-7</v>
      </c>
      <c r="K31" s="64"/>
      <c r="L31" s="64"/>
      <c r="M31" s="64"/>
      <c r="N31" s="64"/>
    </row>
    <row r="32" spans="2:16" ht="21" customHeight="1" x14ac:dyDescent="0.2">
      <c r="B32" s="17">
        <f t="shared" si="3"/>
        <v>7</v>
      </c>
      <c r="C32" s="18">
        <f t="shared" si="0"/>
        <v>44331</v>
      </c>
      <c r="D32" s="49"/>
      <c r="E32" s="50"/>
      <c r="F32" s="51"/>
      <c r="G32" s="52"/>
      <c r="H32" s="54"/>
      <c r="I32" s="45" t="str">
        <f t="shared" si="1"/>
        <v>0</v>
      </c>
      <c r="J32" s="43">
        <f t="shared" si="2"/>
        <v>9.9999999999999995E-7</v>
      </c>
      <c r="K32" s="65"/>
      <c r="L32" s="65"/>
      <c r="M32" s="65"/>
      <c r="N32" s="65"/>
    </row>
    <row r="33" spans="2:14" ht="21" customHeight="1" x14ac:dyDescent="0.2">
      <c r="B33" s="17">
        <f t="shared" si="3"/>
        <v>1</v>
      </c>
      <c r="C33" s="18">
        <f t="shared" si="0"/>
        <v>44332</v>
      </c>
      <c r="D33" s="49"/>
      <c r="E33" s="50"/>
      <c r="F33" s="51"/>
      <c r="G33" s="52"/>
      <c r="H33" s="54"/>
      <c r="I33" s="45" t="str">
        <f t="shared" si="1"/>
        <v>0</v>
      </c>
      <c r="J33" s="43">
        <f t="shared" si="2"/>
        <v>9.9999999999999995E-7</v>
      </c>
      <c r="K33" s="65"/>
      <c r="L33" s="65"/>
      <c r="M33" s="65"/>
      <c r="N33" s="65"/>
    </row>
    <row r="34" spans="2:14" ht="21" customHeight="1" x14ac:dyDescent="0.2">
      <c r="B34" s="17">
        <f t="shared" si="3"/>
        <v>2</v>
      </c>
      <c r="C34" s="18">
        <f t="shared" si="0"/>
        <v>44333</v>
      </c>
      <c r="D34" s="49"/>
      <c r="E34" s="50"/>
      <c r="F34" s="51"/>
      <c r="G34" s="52"/>
      <c r="H34" s="54"/>
      <c r="I34" s="45" t="str">
        <f t="shared" si="1"/>
        <v>0</v>
      </c>
      <c r="J34" s="43">
        <f t="shared" si="2"/>
        <v>9.9999999999999995E-7</v>
      </c>
      <c r="K34" s="65"/>
      <c r="L34" s="65"/>
      <c r="M34" s="65"/>
      <c r="N34" s="65"/>
    </row>
    <row r="35" spans="2:14" ht="21" customHeight="1" x14ac:dyDescent="0.2">
      <c r="B35" s="17">
        <f t="shared" si="3"/>
        <v>3</v>
      </c>
      <c r="C35" s="18">
        <f t="shared" si="0"/>
        <v>44334</v>
      </c>
      <c r="D35" s="49"/>
      <c r="E35" s="50"/>
      <c r="F35" s="51"/>
      <c r="G35" s="52"/>
      <c r="H35" s="54"/>
      <c r="I35" s="45" t="str">
        <f t="shared" si="1"/>
        <v>0</v>
      </c>
      <c r="J35" s="43">
        <f t="shared" si="2"/>
        <v>9.9999999999999995E-7</v>
      </c>
      <c r="K35" s="65"/>
      <c r="L35" s="65"/>
      <c r="M35" s="65"/>
      <c r="N35" s="65"/>
    </row>
    <row r="36" spans="2:14" ht="21" customHeight="1" x14ac:dyDescent="0.2">
      <c r="B36" s="17">
        <f t="shared" si="3"/>
        <v>4</v>
      </c>
      <c r="C36" s="18">
        <f t="shared" si="0"/>
        <v>44335</v>
      </c>
      <c r="D36" s="49"/>
      <c r="E36" s="50"/>
      <c r="F36" s="51"/>
      <c r="G36" s="52"/>
      <c r="H36" s="54"/>
      <c r="I36" s="45" t="str">
        <f t="shared" si="1"/>
        <v>0</v>
      </c>
      <c r="J36" s="43">
        <f t="shared" si="2"/>
        <v>9.9999999999999995E-7</v>
      </c>
      <c r="K36" s="65"/>
      <c r="L36" s="65"/>
      <c r="M36" s="65"/>
      <c r="N36" s="65"/>
    </row>
    <row r="37" spans="2:14" ht="21" customHeight="1" x14ac:dyDescent="0.2">
      <c r="B37" s="17">
        <f t="shared" si="3"/>
        <v>5</v>
      </c>
      <c r="C37" s="18">
        <f t="shared" si="0"/>
        <v>44336</v>
      </c>
      <c r="D37" s="49"/>
      <c r="E37" s="50"/>
      <c r="F37" s="51"/>
      <c r="G37" s="52"/>
      <c r="H37" s="54"/>
      <c r="I37" s="45" t="str">
        <f t="shared" si="1"/>
        <v>0</v>
      </c>
      <c r="J37" s="43">
        <f t="shared" si="2"/>
        <v>9.9999999999999995E-7</v>
      </c>
      <c r="K37" s="65"/>
      <c r="L37" s="65"/>
      <c r="M37" s="65"/>
      <c r="N37" s="65"/>
    </row>
    <row r="38" spans="2:14" ht="21" customHeight="1" x14ac:dyDescent="0.2">
      <c r="B38" s="17">
        <f>IF(C38="","",WEEKDAY(C38))</f>
        <v>6</v>
      </c>
      <c r="C38" s="18">
        <f t="shared" si="0"/>
        <v>44337</v>
      </c>
      <c r="D38" s="49"/>
      <c r="E38" s="50"/>
      <c r="F38" s="51"/>
      <c r="G38" s="52"/>
      <c r="H38" s="54"/>
      <c r="I38" s="45" t="str">
        <f t="shared" si="1"/>
        <v>0</v>
      </c>
      <c r="J38" s="43">
        <f t="shared" si="2"/>
        <v>9.9999999999999995E-7</v>
      </c>
      <c r="K38" s="65"/>
      <c r="L38" s="65"/>
      <c r="M38" s="65"/>
      <c r="N38" s="65"/>
    </row>
    <row r="39" spans="2:14" ht="21" customHeight="1" x14ac:dyDescent="0.2">
      <c r="B39" s="17">
        <f t="shared" si="3"/>
        <v>7</v>
      </c>
      <c r="C39" s="18">
        <f t="shared" si="0"/>
        <v>44338</v>
      </c>
      <c r="D39" s="49"/>
      <c r="E39" s="50"/>
      <c r="F39" s="51"/>
      <c r="G39" s="52"/>
      <c r="H39" s="54"/>
      <c r="I39" s="45" t="str">
        <f t="shared" si="1"/>
        <v>0</v>
      </c>
      <c r="J39" s="43">
        <f t="shared" si="2"/>
        <v>9.9999999999999995E-7</v>
      </c>
      <c r="K39" s="65"/>
      <c r="L39" s="65"/>
      <c r="M39" s="65"/>
      <c r="N39" s="65"/>
    </row>
    <row r="40" spans="2:14" ht="21" customHeight="1" x14ac:dyDescent="0.2">
      <c r="B40" s="17">
        <f t="shared" si="3"/>
        <v>1</v>
      </c>
      <c r="C40" s="18">
        <f t="shared" si="0"/>
        <v>44339</v>
      </c>
      <c r="D40" s="49"/>
      <c r="E40" s="50"/>
      <c r="F40" s="51"/>
      <c r="G40" s="52"/>
      <c r="H40" s="54"/>
      <c r="I40" s="45" t="str">
        <f t="shared" si="1"/>
        <v>0</v>
      </c>
      <c r="J40" s="43">
        <f t="shared" si="2"/>
        <v>9.9999999999999995E-7</v>
      </c>
      <c r="K40" s="66"/>
      <c r="L40" s="66"/>
      <c r="M40" s="66"/>
      <c r="N40" s="66"/>
    </row>
    <row r="41" spans="2:14" ht="21" customHeight="1" x14ac:dyDescent="0.2">
      <c r="B41" s="17">
        <f t="shared" si="3"/>
        <v>2</v>
      </c>
      <c r="C41" s="18">
        <f t="shared" si="0"/>
        <v>44340</v>
      </c>
      <c r="D41" s="49"/>
      <c r="E41" s="50"/>
      <c r="F41" s="51"/>
      <c r="G41" s="52"/>
      <c r="H41" s="54"/>
      <c r="I41" s="45" t="str">
        <f t="shared" si="1"/>
        <v>0</v>
      </c>
      <c r="J41" s="43">
        <f t="shared" si="2"/>
        <v>9.9999999999999995E-7</v>
      </c>
      <c r="K41" s="64"/>
      <c r="L41" s="64"/>
      <c r="M41" s="64"/>
      <c r="N41" s="64"/>
    </row>
    <row r="42" spans="2:14" ht="21" customHeight="1" x14ac:dyDescent="0.2">
      <c r="B42" s="17">
        <f t="shared" si="3"/>
        <v>3</v>
      </c>
      <c r="C42" s="18">
        <f t="shared" si="0"/>
        <v>44341</v>
      </c>
      <c r="D42" s="49"/>
      <c r="E42" s="50"/>
      <c r="F42" s="51"/>
      <c r="G42" s="52"/>
      <c r="H42" s="54"/>
      <c r="I42" s="45" t="str">
        <f t="shared" si="1"/>
        <v>0</v>
      </c>
      <c r="J42" s="43">
        <f t="shared" si="2"/>
        <v>9.9999999999999995E-7</v>
      </c>
      <c r="K42" s="66"/>
      <c r="L42" s="66"/>
      <c r="M42" s="66"/>
      <c r="N42" s="66"/>
    </row>
    <row r="43" spans="2:14" ht="21" customHeight="1" x14ac:dyDescent="0.2">
      <c r="B43" s="17">
        <f t="shared" si="3"/>
        <v>4</v>
      </c>
      <c r="C43" s="18">
        <f t="shared" si="0"/>
        <v>44342</v>
      </c>
      <c r="D43" s="49"/>
      <c r="E43" s="50"/>
      <c r="F43" s="51"/>
      <c r="G43" s="52"/>
      <c r="H43" s="54"/>
      <c r="I43" s="45" t="str">
        <f t="shared" si="1"/>
        <v>0</v>
      </c>
      <c r="J43" s="43">
        <f t="shared" si="2"/>
        <v>9.9999999999999995E-7</v>
      </c>
      <c r="K43" s="64"/>
      <c r="L43" s="64"/>
      <c r="M43" s="64"/>
      <c r="N43" s="64"/>
    </row>
    <row r="44" spans="2:14" ht="21" customHeight="1" x14ac:dyDescent="0.2">
      <c r="B44" s="17">
        <f t="shared" si="3"/>
        <v>5</v>
      </c>
      <c r="C44" s="18">
        <f t="shared" si="0"/>
        <v>44343</v>
      </c>
      <c r="D44" s="49"/>
      <c r="E44" s="50"/>
      <c r="F44" s="51"/>
      <c r="G44" s="52"/>
      <c r="H44" s="54"/>
      <c r="I44" s="45" t="str">
        <f t="shared" si="1"/>
        <v>0</v>
      </c>
      <c r="J44" s="43">
        <f t="shared" si="2"/>
        <v>9.9999999999999995E-7</v>
      </c>
      <c r="K44" s="65"/>
      <c r="L44" s="65"/>
      <c r="M44" s="65"/>
      <c r="N44" s="65"/>
    </row>
    <row r="45" spans="2:14" ht="21" customHeight="1" x14ac:dyDescent="0.2">
      <c r="B45" s="17">
        <f t="shared" si="3"/>
        <v>6</v>
      </c>
      <c r="C45" s="18">
        <f t="shared" si="0"/>
        <v>44344</v>
      </c>
      <c r="D45" s="49"/>
      <c r="E45" s="50"/>
      <c r="F45" s="51"/>
      <c r="G45" s="52"/>
      <c r="H45" s="54"/>
      <c r="I45" s="45" t="str">
        <f t="shared" si="1"/>
        <v>0</v>
      </c>
      <c r="J45" s="43">
        <f t="shared" si="2"/>
        <v>9.9999999999999995E-7</v>
      </c>
      <c r="K45" s="65"/>
      <c r="L45" s="65"/>
      <c r="M45" s="65"/>
      <c r="N45" s="65"/>
    </row>
    <row r="46" spans="2:14" ht="21" customHeight="1" x14ac:dyDescent="0.2">
      <c r="B46" s="17">
        <f t="shared" si="3"/>
        <v>7</v>
      </c>
      <c r="C46" s="18">
        <f t="shared" si="0"/>
        <v>44345</v>
      </c>
      <c r="D46" s="49"/>
      <c r="E46" s="50"/>
      <c r="F46" s="51"/>
      <c r="G46" s="52"/>
      <c r="H46" s="54"/>
      <c r="I46" s="45" t="str">
        <f t="shared" si="1"/>
        <v>0</v>
      </c>
      <c r="J46" s="43">
        <f t="shared" si="2"/>
        <v>9.9999999999999995E-7</v>
      </c>
      <c r="K46" s="65"/>
      <c r="L46" s="65"/>
      <c r="M46" s="65"/>
      <c r="N46" s="65"/>
    </row>
    <row r="47" spans="2:14" ht="21" customHeight="1" x14ac:dyDescent="0.2">
      <c r="B47" s="17">
        <f t="shared" si="3"/>
        <v>1</v>
      </c>
      <c r="C47" s="18">
        <f t="shared" si="0"/>
        <v>44346</v>
      </c>
      <c r="D47" s="49"/>
      <c r="E47" s="50"/>
      <c r="F47" s="51"/>
      <c r="G47" s="52"/>
      <c r="H47" s="54"/>
      <c r="I47" s="45" t="str">
        <f t="shared" si="1"/>
        <v>0</v>
      </c>
      <c r="J47" s="43">
        <f t="shared" si="2"/>
        <v>9.9999999999999995E-7</v>
      </c>
      <c r="K47" s="65"/>
      <c r="L47" s="65"/>
      <c r="M47" s="65"/>
      <c r="N47" s="65"/>
    </row>
    <row r="48" spans="2:14" ht="21" customHeight="1" x14ac:dyDescent="0.2">
      <c r="B48" s="17">
        <f t="shared" si="3"/>
        <v>2</v>
      </c>
      <c r="C48" s="18">
        <f t="shared" si="0"/>
        <v>44347</v>
      </c>
      <c r="D48" s="49"/>
      <c r="E48" s="50"/>
      <c r="F48" s="51"/>
      <c r="G48" s="52"/>
      <c r="H48" s="54"/>
      <c r="I48" s="45" t="str">
        <f t="shared" si="1"/>
        <v>0</v>
      </c>
      <c r="J48" s="43">
        <f t="shared" si="2"/>
        <v>9.9999999999999995E-7</v>
      </c>
      <c r="K48" s="67"/>
      <c r="L48" s="67"/>
      <c r="M48" s="67"/>
      <c r="N48" s="67"/>
    </row>
    <row r="49" spans="2:14" ht="21" customHeight="1" x14ac:dyDescent="0.2">
      <c r="B49" s="116" t="s">
        <v>8</v>
      </c>
      <c r="C49" s="117"/>
      <c r="D49" s="113"/>
      <c r="E49" s="114"/>
      <c r="F49" s="114"/>
      <c r="G49" s="115"/>
      <c r="H49" s="26" t="str">
        <f>IF(SUM(H18:H48)=0,"",SUM(H18:H48))</f>
        <v/>
      </c>
      <c r="I49" s="26" t="str">
        <f>IF(SUM(I18:I48)=0, "",SUM(I18:I48))</f>
        <v/>
      </c>
      <c r="J49" s="44">
        <f>SUM(J18:J48)</f>
        <v>3.1000000000000008E-5</v>
      </c>
      <c r="K49" s="163" t="s">
        <v>37</v>
      </c>
      <c r="L49" s="164"/>
      <c r="M49" s="165"/>
      <c r="N49" s="77">
        <f>COUNTIF(N18:N48,"x")</f>
        <v>0</v>
      </c>
    </row>
    <row r="50" spans="2:14" ht="15.75" customHeight="1" x14ac:dyDescent="0.2">
      <c r="B50" s="82"/>
      <c r="C50" s="83"/>
      <c r="D50" s="83"/>
      <c r="E50" s="83"/>
      <c r="F50" s="83"/>
      <c r="G50" s="83"/>
      <c r="H50" s="84"/>
      <c r="I50" s="84"/>
      <c r="J50" s="85"/>
      <c r="K50" s="86" t="s">
        <v>39</v>
      </c>
      <c r="L50" s="87"/>
      <c r="M50" s="87"/>
      <c r="N50" s="88"/>
    </row>
    <row r="51" spans="2:14" ht="12" customHeight="1" x14ac:dyDescent="0.2">
      <c r="C51" s="12"/>
      <c r="D51" s="12"/>
      <c r="E51" s="12"/>
      <c r="F51" s="12"/>
      <c r="G51" s="11"/>
      <c r="H51" s="11"/>
      <c r="I51" s="11"/>
      <c r="J51" s="38"/>
    </row>
    <row r="52" spans="2:14" ht="82.5" customHeight="1" x14ac:dyDescent="0.2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3" spans="2:14" ht="12.75" customHeight="1" x14ac:dyDescent="0.2"/>
    <row r="54" spans="2:14" ht="12.75" customHeight="1" x14ac:dyDescent="0.2">
      <c r="B54" s="70" t="s">
        <v>27</v>
      </c>
    </row>
    <row r="55" spans="2:14" ht="12.75" customHeight="1" x14ac:dyDescent="0.2">
      <c r="B55" s="71" t="s">
        <v>28</v>
      </c>
      <c r="H55" s="73" t="s">
        <v>29</v>
      </c>
      <c r="I55" s="72"/>
      <c r="J55" s="72"/>
      <c r="K55" s="72"/>
      <c r="L55" s="72"/>
      <c r="M55" s="72"/>
      <c r="N55" s="72"/>
    </row>
  </sheetData>
  <sheetProtection password="84E8" sheet="1" objects="1" scenarios="1"/>
  <mergeCells count="39">
    <mergeCell ref="K49:M49"/>
    <mergeCell ref="K16:N16"/>
    <mergeCell ref="B6:E6"/>
    <mergeCell ref="F6:N6"/>
    <mergeCell ref="B1:N2"/>
    <mergeCell ref="B4:E4"/>
    <mergeCell ref="F4:N4"/>
    <mergeCell ref="B5:E5"/>
    <mergeCell ref="F5:N5"/>
    <mergeCell ref="D11:E11"/>
    <mergeCell ref="G11:H11"/>
    <mergeCell ref="I11:N11"/>
    <mergeCell ref="C7:I7"/>
    <mergeCell ref="B8:E8"/>
    <mergeCell ref="G8:N8"/>
    <mergeCell ref="B9:C9"/>
    <mergeCell ref="D9:E9"/>
    <mergeCell ref="G9:H9"/>
    <mergeCell ref="I9:N9"/>
    <mergeCell ref="G14:H14"/>
    <mergeCell ref="I14:N14"/>
    <mergeCell ref="B16:C16"/>
    <mergeCell ref="D16:E16"/>
    <mergeCell ref="F16:G16"/>
    <mergeCell ref="B10:C10"/>
    <mergeCell ref="D10:E10"/>
    <mergeCell ref="G10:H10"/>
    <mergeCell ref="I10:N10"/>
    <mergeCell ref="B11:C11"/>
    <mergeCell ref="B49:C49"/>
    <mergeCell ref="D49:G49"/>
    <mergeCell ref="B12:C12"/>
    <mergeCell ref="D12:E12"/>
    <mergeCell ref="D13:E13"/>
    <mergeCell ref="B52:N52"/>
    <mergeCell ref="G12:H12"/>
    <mergeCell ref="I12:N12"/>
    <mergeCell ref="G13:H13"/>
    <mergeCell ref="I13:N13"/>
  </mergeCells>
  <conditionalFormatting sqref="B18:H18">
    <cfRule type="expression" dxfId="351" priority="44" stopIfTrue="1">
      <formula>OR(WEEKDAY($C$18)=7,WEEKDAY($C$18)=1)</formula>
    </cfRule>
  </conditionalFormatting>
  <conditionalFormatting sqref="B19:H19">
    <cfRule type="expression" dxfId="350" priority="43" stopIfTrue="1">
      <formula>OR(WEEKDAY($C$19)=7,WEEKDAY($C$19)=1)</formula>
    </cfRule>
  </conditionalFormatting>
  <conditionalFormatting sqref="B20:H20">
    <cfRule type="expression" dxfId="349" priority="42" stopIfTrue="1">
      <formula>OR(WEEKDAY($C$20)=7,WEEKDAY($C$20)=1)</formula>
    </cfRule>
  </conditionalFormatting>
  <conditionalFormatting sqref="B21:C21 E21:H21">
    <cfRule type="expression" dxfId="348" priority="41" stopIfTrue="1">
      <formula>OR(WEEKDAY($C$21)=7,WEEKDAY($C$21)=1)</formula>
    </cfRule>
  </conditionalFormatting>
  <conditionalFormatting sqref="B22:H22">
    <cfRule type="expression" dxfId="347" priority="40" stopIfTrue="1">
      <formula>OR(WEEKDAY($C$22)=7,WEEKDAY($C$22)=1)</formula>
    </cfRule>
  </conditionalFormatting>
  <conditionalFormatting sqref="B23:H23">
    <cfRule type="expression" dxfId="346" priority="39" stopIfTrue="1">
      <formula>OR(WEEKDAY($C$23)=7,WEEKDAY($C$23)=1)</formula>
    </cfRule>
  </conditionalFormatting>
  <conditionalFormatting sqref="B24:H24">
    <cfRule type="expression" dxfId="345" priority="38" stopIfTrue="1">
      <formula>OR(WEEKDAY($C$24)=7,WEEKDAY($C$24)=1)</formula>
    </cfRule>
  </conditionalFormatting>
  <conditionalFormatting sqref="B25:H25">
    <cfRule type="expression" dxfId="344" priority="37" stopIfTrue="1">
      <formula>OR(WEEKDAY($C$25)=7,WEEKDAY($C$25)=1)</formula>
    </cfRule>
  </conditionalFormatting>
  <conditionalFormatting sqref="B26:H26">
    <cfRule type="expression" dxfId="343" priority="36" stopIfTrue="1">
      <formula>OR(WEEKDAY($C$26)=7,WEEKDAY($C$26)=1)</formula>
    </cfRule>
  </conditionalFormatting>
  <conditionalFormatting sqref="B27:H27">
    <cfRule type="expression" dxfId="342" priority="35" stopIfTrue="1">
      <formula>OR(WEEKDAY($C$27)=7,WEEKDAY($C$27)=1)</formula>
    </cfRule>
  </conditionalFormatting>
  <conditionalFormatting sqref="B28:H28">
    <cfRule type="expression" dxfId="341" priority="34" stopIfTrue="1">
      <formula>OR(WEEKDAY($C$28)=7,WEEKDAY($C$28)=1)</formula>
    </cfRule>
  </conditionalFormatting>
  <conditionalFormatting sqref="B29:H29">
    <cfRule type="expression" dxfId="340" priority="33" stopIfTrue="1">
      <formula>OR(WEEKDAY($C$29)=7,WEEKDAY($C$29)=1)</formula>
    </cfRule>
  </conditionalFormatting>
  <conditionalFormatting sqref="B30:H30">
    <cfRule type="expression" dxfId="339" priority="32" stopIfTrue="1">
      <formula>OR(WEEKDAY($C$30)=7,WEEKDAY($C$30)=1)</formula>
    </cfRule>
  </conditionalFormatting>
  <conditionalFormatting sqref="B31:H31">
    <cfRule type="expression" dxfId="338" priority="31" stopIfTrue="1">
      <formula>OR(WEEKDAY($C$31)=7,WEEKDAY($C$31)=1)</formula>
    </cfRule>
  </conditionalFormatting>
  <conditionalFormatting sqref="B32:H32">
    <cfRule type="expression" dxfId="337" priority="30" stopIfTrue="1">
      <formula>OR(WEEKDAY($C$32)=7,WEEKDAY($C$32)=1)</formula>
    </cfRule>
  </conditionalFormatting>
  <conditionalFormatting sqref="B33:G33">
    <cfRule type="expression" dxfId="336" priority="29" stopIfTrue="1">
      <formula>OR(WEEKDAY($C$33)=7,WEEKDAY($C$33)=1)</formula>
    </cfRule>
  </conditionalFormatting>
  <conditionalFormatting sqref="B34:G34">
    <cfRule type="expression" dxfId="335" priority="28" stopIfTrue="1">
      <formula>OR(WEEKDAY($C$34)=7,WEEKDAY($C$34)=1)</formula>
    </cfRule>
  </conditionalFormatting>
  <conditionalFormatting sqref="B35:G35">
    <cfRule type="expression" dxfId="334" priority="27" stopIfTrue="1">
      <formula>OR(WEEKDAY($C$35)=7,WEEKDAY($C$35)=1)</formula>
    </cfRule>
  </conditionalFormatting>
  <conditionalFormatting sqref="B36:G36">
    <cfRule type="expression" dxfId="333" priority="26" stopIfTrue="1">
      <formula>OR(WEEKDAY($C$36)=7,WEEKDAY($C$36)=1)</formula>
    </cfRule>
  </conditionalFormatting>
  <conditionalFormatting sqref="B37:G37">
    <cfRule type="expression" dxfId="332" priority="25" stopIfTrue="1">
      <formula>OR(WEEKDAY($C$37)=7,WEEKDAY($C$37)=1)</formula>
    </cfRule>
  </conditionalFormatting>
  <conditionalFormatting sqref="B38:H38">
    <cfRule type="expression" dxfId="331" priority="24" stopIfTrue="1">
      <formula>OR(WEEKDAY($C$38)=7,WEEKDAY($C$38)=1)</formula>
    </cfRule>
  </conditionalFormatting>
  <conditionalFormatting sqref="B39:H39">
    <cfRule type="expression" dxfId="330" priority="23" stopIfTrue="1">
      <formula>OR(WEEKDAY($C$39)=7,WEEKDAY($C$39)=1)</formula>
    </cfRule>
  </conditionalFormatting>
  <conditionalFormatting sqref="B40:G40">
    <cfRule type="expression" dxfId="329" priority="22" stopIfTrue="1">
      <formula>OR(WEEKDAY($C$40)=7,WEEKDAY($C$40)=1)</formula>
    </cfRule>
  </conditionalFormatting>
  <conditionalFormatting sqref="B41:G41">
    <cfRule type="expression" dxfId="328" priority="21" stopIfTrue="1">
      <formula>OR(WEEKDAY($C$41)=7,WEEKDAY($C$41)=1)</formula>
    </cfRule>
  </conditionalFormatting>
  <conditionalFormatting sqref="B42:G42">
    <cfRule type="expression" dxfId="327" priority="20" stopIfTrue="1">
      <formula>OR(WEEKDAY($C$42)=7,WEEKDAY($C$42)=1)</formula>
    </cfRule>
  </conditionalFormatting>
  <conditionalFormatting sqref="B43:G43">
    <cfRule type="expression" dxfId="326" priority="19" stopIfTrue="1">
      <formula>OR(WEEKDAY($C$43)=7,WEEKDAY($C$43)=1)</formula>
    </cfRule>
  </conditionalFormatting>
  <conditionalFormatting sqref="B44:G44">
    <cfRule type="expression" dxfId="325" priority="18" stopIfTrue="1">
      <formula>OR(WEEKDAY($C$44)=7,WEEKDAY($C$44)=1)</formula>
    </cfRule>
  </conditionalFormatting>
  <conditionalFormatting sqref="B45:H45">
    <cfRule type="expression" dxfId="324" priority="17" stopIfTrue="1">
      <formula>OR(WEEKDAY($C$45)=7,WEEKDAY($C$45)=1)</formula>
    </cfRule>
  </conditionalFormatting>
  <conditionalFormatting sqref="B46:H46">
    <cfRule type="expression" dxfId="323" priority="16" stopIfTrue="1">
      <formula>OR(WEEKDAY($C$46)=7,WEEKDAY($C$46)=1)</formula>
    </cfRule>
  </conditionalFormatting>
  <conditionalFormatting sqref="B47:G47">
    <cfRule type="expression" dxfId="322" priority="15" stopIfTrue="1">
      <formula>OR(WEEKDAY($C$47)=7,WEEKDAY($C$47)=1)</formula>
    </cfRule>
  </conditionalFormatting>
  <conditionalFormatting sqref="B48:G48">
    <cfRule type="expression" dxfId="321" priority="14" stopIfTrue="1">
      <formula>OR(WEEKDAY($C$48)=7,WEEKDAY($C$48)=1)</formula>
    </cfRule>
  </conditionalFormatting>
  <conditionalFormatting sqref="D21">
    <cfRule type="expression" dxfId="320" priority="13" stopIfTrue="1">
      <formula>OR(WEEKDAY($C$20)=7,WEEKDAY($C$20)=1)</formula>
    </cfRule>
  </conditionalFormatting>
  <conditionalFormatting sqref="H33">
    <cfRule type="expression" dxfId="319" priority="12" stopIfTrue="1">
      <formula>OR(WEEKDAY($C$26)=7,WEEKDAY($C$26)=1)</formula>
    </cfRule>
  </conditionalFormatting>
  <conditionalFormatting sqref="H34">
    <cfRule type="expression" dxfId="318" priority="11" stopIfTrue="1">
      <formula>OR(WEEKDAY($C$27)=7,WEEKDAY($C$27)=1)</formula>
    </cfRule>
  </conditionalFormatting>
  <conditionalFormatting sqref="H35">
    <cfRule type="expression" dxfId="317" priority="10" stopIfTrue="1">
      <formula>OR(WEEKDAY($C$28)=7,WEEKDAY($C$28)=1)</formula>
    </cfRule>
  </conditionalFormatting>
  <conditionalFormatting sqref="H36">
    <cfRule type="expression" dxfId="316" priority="9" stopIfTrue="1">
      <formula>OR(WEEKDAY($C$29)=7,WEEKDAY($C$29)=1)</formula>
    </cfRule>
  </conditionalFormatting>
  <conditionalFormatting sqref="H37">
    <cfRule type="expression" dxfId="315" priority="8" stopIfTrue="1">
      <formula>OR(WEEKDAY($C$30)=7,WEEKDAY($C$30)=1)</formula>
    </cfRule>
  </conditionalFormatting>
  <conditionalFormatting sqref="H40">
    <cfRule type="expression" dxfId="314" priority="7" stopIfTrue="1">
      <formula>OR(WEEKDAY($C$26)=7,WEEKDAY($C$26)=1)</formula>
    </cfRule>
  </conditionalFormatting>
  <conditionalFormatting sqref="H41">
    <cfRule type="expression" dxfId="313" priority="6" stopIfTrue="1">
      <formula>OR(WEEKDAY($C$27)=7,WEEKDAY($C$27)=1)</formula>
    </cfRule>
  </conditionalFormatting>
  <conditionalFormatting sqref="H42">
    <cfRule type="expression" dxfId="312" priority="5" stopIfTrue="1">
      <formula>OR(WEEKDAY($C$28)=7,WEEKDAY($C$28)=1)</formula>
    </cfRule>
  </conditionalFormatting>
  <conditionalFormatting sqref="H43">
    <cfRule type="expression" dxfId="311" priority="4" stopIfTrue="1">
      <formula>OR(WEEKDAY($C$29)=7,WEEKDAY($C$29)=1)</formula>
    </cfRule>
  </conditionalFormatting>
  <conditionalFormatting sqref="H44">
    <cfRule type="expression" dxfId="310" priority="3" stopIfTrue="1">
      <formula>OR(WEEKDAY($C$30)=7,WEEKDAY($C$30)=1)</formula>
    </cfRule>
  </conditionalFormatting>
  <conditionalFormatting sqref="H47">
    <cfRule type="expression" dxfId="309" priority="2" stopIfTrue="1">
      <formula>OR(WEEKDAY($C$26)=7,WEEKDAY($C$26)=1)</formula>
    </cfRule>
  </conditionalFormatting>
  <conditionalFormatting sqref="H48">
    <cfRule type="expression" dxfId="308" priority="1" stopIfTrue="1">
      <formula>OR(WEEKDAY($C$27)=7,WEEKDAY($C$27)=1)</formula>
    </cfRule>
  </conditionalFormatting>
  <printOptions horizontalCentered="1"/>
  <pageMargins left="0.59055118110236227" right="0.59055118110236227" top="0.59055118110236227" bottom="0.59055118110236227" header="0" footer="0"/>
  <pageSetup paperSize="9" scale="67" orientation="portrait" horizontalDpi="300" verticalDpi="300" r:id="rId1"/>
  <headerFooter alignWithMargins="0"/>
  <ignoredErrors>
    <ignoredError sqref="F5:F6 F4 D11 D9 I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5"/>
  <sheetViews>
    <sheetView showGridLines="0" showRowColHeaders="0" showZeros="0" showRuler="0" showOutlineSymbols="0" zoomScaleNormal="100" workbookViewId="0">
      <selection activeCell="B1" sqref="B1:N2"/>
    </sheetView>
  </sheetViews>
  <sheetFormatPr baseColWidth="10" defaultRowHeight="12.75" x14ac:dyDescent="0.2"/>
  <cols>
    <col min="1" max="1" width="2.42578125" customWidth="1"/>
    <col min="2" max="2" width="5.28515625" customWidth="1"/>
    <col min="4" max="8" width="11.28515625" customWidth="1"/>
    <col min="9" max="9" width="10.7109375" customWidth="1"/>
    <col min="10" max="10" width="10.7109375" style="39" customWidth="1"/>
    <col min="11" max="14" width="7.7109375" customWidth="1"/>
    <col min="15" max="15" width="2.42578125" customWidth="1"/>
  </cols>
  <sheetData>
    <row r="1" spans="1:22" ht="21" customHeight="1" x14ac:dyDescent="0.2">
      <c r="B1" s="190" t="s">
        <v>10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4"/>
    </row>
    <row r="2" spans="1:22" s="1" customFormat="1" ht="21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8"/>
      <c r="P2" s="8"/>
      <c r="Q2" s="2"/>
      <c r="R2" s="2"/>
      <c r="S2" s="2"/>
      <c r="T2" s="2"/>
      <c r="U2" s="2"/>
      <c r="V2" s="2"/>
    </row>
    <row r="3" spans="1:22" s="1" customFormat="1" ht="15" customHeight="1" x14ac:dyDescent="0.2">
      <c r="B3" s="46" t="str">
        <f>Stamminfo!B2</f>
        <v>Letzte Aktualisierung: 30.06.2021</v>
      </c>
      <c r="C3" s="47"/>
      <c r="D3" s="4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/>
      <c r="R3"/>
      <c r="S3"/>
      <c r="T3" s="3"/>
      <c r="U3" s="3"/>
      <c r="V3" s="2"/>
    </row>
    <row r="4" spans="1:22" s="1" customFormat="1" ht="21" customHeight="1" x14ac:dyDescent="0.2">
      <c r="B4" s="152" t="s">
        <v>11</v>
      </c>
      <c r="C4" s="153"/>
      <c r="D4" s="153"/>
      <c r="E4" s="154"/>
      <c r="F4" s="175">
        <f>Stamminfo!C3</f>
        <v>0</v>
      </c>
      <c r="G4" s="176"/>
      <c r="H4" s="176"/>
      <c r="I4" s="176"/>
      <c r="J4" s="176"/>
      <c r="K4" s="176"/>
      <c r="L4" s="176"/>
      <c r="M4" s="176"/>
      <c r="N4" s="177"/>
      <c r="O4" s="10"/>
      <c r="P4" s="7"/>
      <c r="Q4"/>
      <c r="R4"/>
      <c r="S4"/>
      <c r="T4" s="4"/>
      <c r="U4" s="4"/>
      <c r="V4" s="2"/>
    </row>
    <row r="5" spans="1:22" s="1" customFormat="1" ht="21" customHeight="1" x14ac:dyDescent="0.2">
      <c r="B5" s="157" t="s">
        <v>31</v>
      </c>
      <c r="C5" s="158"/>
      <c r="D5" s="158"/>
      <c r="E5" s="159"/>
      <c r="F5" s="178">
        <f>Stamminfo!C4</f>
        <v>0</v>
      </c>
      <c r="G5" s="179"/>
      <c r="H5" s="179"/>
      <c r="I5" s="179"/>
      <c r="J5" s="179"/>
      <c r="K5" s="179"/>
      <c r="L5" s="179"/>
      <c r="M5" s="179"/>
      <c r="N5" s="180"/>
      <c r="O5" s="7"/>
      <c r="P5" s="7"/>
      <c r="Q5"/>
      <c r="R5"/>
      <c r="S5"/>
      <c r="T5" s="3"/>
      <c r="U5" s="5"/>
      <c r="V5" s="6"/>
    </row>
    <row r="6" spans="1:22" s="1" customFormat="1" ht="21" customHeight="1" x14ac:dyDescent="0.2">
      <c r="B6" s="160" t="s">
        <v>12</v>
      </c>
      <c r="C6" s="161"/>
      <c r="D6" s="161"/>
      <c r="E6" s="119"/>
      <c r="F6" s="181">
        <f>IF(Stamminfo!C5="","",DATE(Stamminfo!C5,6,DAY(1)))</f>
        <v>44348</v>
      </c>
      <c r="G6" s="182"/>
      <c r="H6" s="182"/>
      <c r="I6" s="182"/>
      <c r="J6" s="182"/>
      <c r="K6" s="182"/>
      <c r="L6" s="182"/>
      <c r="M6" s="182"/>
      <c r="N6" s="183"/>
      <c r="O6" s="7"/>
      <c r="P6" s="7"/>
      <c r="Q6"/>
      <c r="R6"/>
      <c r="S6"/>
      <c r="T6" s="3"/>
      <c r="U6" s="5"/>
      <c r="V6" s="6"/>
    </row>
    <row r="7" spans="1:22" s="1" customFormat="1" ht="15" customHeight="1" x14ac:dyDescent="0.2">
      <c r="B7" s="24"/>
      <c r="C7" s="150"/>
      <c r="D7" s="150"/>
      <c r="E7" s="151"/>
      <c r="F7" s="151"/>
      <c r="G7" s="151"/>
      <c r="H7" s="151"/>
      <c r="I7" s="151"/>
      <c r="J7" s="37"/>
      <c r="K7" s="13"/>
      <c r="L7" s="13"/>
      <c r="M7" s="13"/>
      <c r="N7" s="13"/>
      <c r="O7" s="7"/>
      <c r="P7" s="7"/>
      <c r="Q7"/>
      <c r="R7"/>
      <c r="S7"/>
      <c r="T7" s="3"/>
      <c r="U7" s="5"/>
      <c r="V7" s="6"/>
    </row>
    <row r="8" spans="1:22" s="1" customFormat="1" ht="21" customHeight="1" x14ac:dyDescent="0.2">
      <c r="A8" s="9"/>
      <c r="B8" s="137" t="s">
        <v>15</v>
      </c>
      <c r="C8" s="138"/>
      <c r="D8" s="138"/>
      <c r="E8" s="138"/>
      <c r="F8" s="24"/>
      <c r="G8" s="184" t="s">
        <v>14</v>
      </c>
      <c r="H8" s="185"/>
      <c r="I8" s="185"/>
      <c r="J8" s="185"/>
      <c r="K8" s="185"/>
      <c r="L8" s="185"/>
      <c r="M8" s="185"/>
      <c r="N8" s="186"/>
      <c r="O8" s="7"/>
      <c r="P8" s="7"/>
      <c r="Q8"/>
      <c r="R8"/>
      <c r="S8"/>
      <c r="T8" s="3"/>
      <c r="U8" s="5"/>
      <c r="V8" s="6"/>
    </row>
    <row r="9" spans="1:22" s="1" customFormat="1" ht="21" customHeight="1" x14ac:dyDescent="0.2">
      <c r="A9" s="9"/>
      <c r="B9" s="126" t="s">
        <v>24</v>
      </c>
      <c r="C9" s="127"/>
      <c r="D9" s="128" t="str">
        <f>IF(Mai!D13="kein Vortrag","0",Mai!D13)</f>
        <v>0</v>
      </c>
      <c r="E9" s="129"/>
      <c r="F9" s="23"/>
      <c r="G9" s="142" t="s">
        <v>16</v>
      </c>
      <c r="H9" s="143"/>
      <c r="I9" s="134" t="str">
        <f>H49</f>
        <v/>
      </c>
      <c r="J9" s="135"/>
      <c r="K9" s="135"/>
      <c r="L9" s="135"/>
      <c r="M9" s="135"/>
      <c r="N9" s="136"/>
      <c r="O9" s="7"/>
      <c r="P9" s="7"/>
      <c r="Q9"/>
      <c r="R9"/>
      <c r="S9"/>
      <c r="T9" s="3"/>
      <c r="U9" s="5"/>
      <c r="V9" s="6"/>
    </row>
    <row r="10" spans="1:22" s="1" customFormat="1" ht="21" customHeight="1" x14ac:dyDescent="0.2">
      <c r="A10" s="9"/>
      <c r="B10" s="126" t="s">
        <v>25</v>
      </c>
      <c r="C10" s="127"/>
      <c r="D10" s="128"/>
      <c r="E10" s="129"/>
      <c r="F10" s="23"/>
      <c r="G10" s="148" t="s">
        <v>9</v>
      </c>
      <c r="H10" s="149"/>
      <c r="I10" s="120" t="str">
        <f>IF(Mai!I14="","0",Mai!I14)</f>
        <v>0</v>
      </c>
      <c r="J10" s="121"/>
      <c r="K10" s="121"/>
      <c r="L10" s="121"/>
      <c r="M10" s="121"/>
      <c r="N10" s="122"/>
      <c r="O10" s="7"/>
      <c r="P10" s="7"/>
      <c r="Q10"/>
      <c r="R10"/>
      <c r="S10"/>
      <c r="T10" s="3"/>
      <c r="U10" s="5"/>
      <c r="V10" s="6"/>
    </row>
    <row r="11" spans="1:22" s="1" customFormat="1" ht="21" customHeight="1" x14ac:dyDescent="0.2">
      <c r="A11" s="9"/>
      <c r="B11" s="126" t="s">
        <v>7</v>
      </c>
      <c r="C11" s="127"/>
      <c r="D11" s="128">
        <f>D9+D10</f>
        <v>0</v>
      </c>
      <c r="E11" s="129"/>
      <c r="F11" s="23"/>
      <c r="G11" s="142" t="s">
        <v>26</v>
      </c>
      <c r="H11" s="143"/>
      <c r="I11" s="134" t="str">
        <f>IF(I9="","",SUM(I9-I10))</f>
        <v/>
      </c>
      <c r="J11" s="135"/>
      <c r="K11" s="135"/>
      <c r="L11" s="135"/>
      <c r="M11" s="135"/>
      <c r="N11" s="136"/>
      <c r="O11" s="7"/>
      <c r="P11" s="7"/>
      <c r="Q11"/>
      <c r="R11"/>
      <c r="S11"/>
      <c r="T11" s="3"/>
      <c r="U11" s="5"/>
      <c r="V11" s="6"/>
    </row>
    <row r="12" spans="1:22" s="1" customFormat="1" ht="21" customHeight="1" x14ac:dyDescent="0.2">
      <c r="A12" s="9"/>
      <c r="B12" s="118" t="s">
        <v>5</v>
      </c>
      <c r="C12" s="119"/>
      <c r="D12" s="155"/>
      <c r="E12" s="156"/>
      <c r="F12" s="23"/>
      <c r="G12" s="142" t="s">
        <v>13</v>
      </c>
      <c r="H12" s="143"/>
      <c r="I12" s="134" t="str">
        <f>I49</f>
        <v/>
      </c>
      <c r="J12" s="135"/>
      <c r="K12" s="135"/>
      <c r="L12" s="135"/>
      <c r="M12" s="135"/>
      <c r="N12" s="136"/>
      <c r="O12" s="7"/>
      <c r="P12" s="7"/>
      <c r="Q12"/>
      <c r="R12"/>
      <c r="S12"/>
      <c r="T12" s="3"/>
      <c r="U12" s="5"/>
      <c r="V12" s="6"/>
    </row>
    <row r="13" spans="1:22" s="1" customFormat="1" ht="21" customHeight="1" x14ac:dyDescent="0.2">
      <c r="A13" s="9"/>
      <c r="B13" s="68" t="s">
        <v>6</v>
      </c>
      <c r="C13" s="69"/>
      <c r="D13" s="130" t="str">
        <f>IF(SUM(D11-D12)=0,"0",SUM(D11-D12))</f>
        <v>0</v>
      </c>
      <c r="E13" s="131"/>
      <c r="F13" s="23"/>
      <c r="G13" s="144" t="s">
        <v>4</v>
      </c>
      <c r="H13" s="145"/>
      <c r="I13" s="120"/>
      <c r="J13" s="121"/>
      <c r="K13" s="121"/>
      <c r="L13" s="121"/>
      <c r="M13" s="121"/>
      <c r="N13" s="122"/>
      <c r="O13" s="7"/>
      <c r="P13" s="7"/>
      <c r="Q13"/>
      <c r="R13"/>
      <c r="S13"/>
      <c r="T13" s="3"/>
      <c r="U13" s="5"/>
      <c r="V13" s="6"/>
    </row>
    <row r="14" spans="1:22" s="1" customFormat="1" ht="21" customHeight="1" x14ac:dyDescent="0.2">
      <c r="A14" s="9"/>
      <c r="B14" s="19"/>
      <c r="C14" s="13"/>
      <c r="D14" s="13"/>
      <c r="E14" s="20"/>
      <c r="F14" s="24"/>
      <c r="G14" s="146" t="s">
        <v>6</v>
      </c>
      <c r="H14" s="147"/>
      <c r="I14" s="123" t="str">
        <f>IF(OR(I9="",I12=""),"",I12+I13-I11)</f>
        <v/>
      </c>
      <c r="J14" s="124"/>
      <c r="K14" s="124"/>
      <c r="L14" s="124"/>
      <c r="M14" s="124"/>
      <c r="N14" s="125"/>
      <c r="O14" s="7"/>
      <c r="P14" s="7"/>
      <c r="Q14"/>
      <c r="R14"/>
      <c r="S14"/>
      <c r="T14" s="3"/>
      <c r="U14" s="5"/>
      <c r="V14" s="6"/>
    </row>
    <row r="15" spans="1:22" ht="15" customHeight="1" x14ac:dyDescent="0.2">
      <c r="B15" s="21"/>
      <c r="C15" s="22"/>
      <c r="D15" s="22"/>
      <c r="E15" s="25"/>
      <c r="F15" s="22"/>
      <c r="G15" s="22"/>
      <c r="H15" s="22"/>
      <c r="I15" s="22"/>
      <c r="J15" s="38"/>
      <c r="K15" s="36"/>
      <c r="L15" s="36"/>
      <c r="M15" s="36"/>
      <c r="N15" s="36"/>
      <c r="O15" s="21"/>
      <c r="P15" s="21"/>
    </row>
    <row r="16" spans="1:22" ht="24" customHeight="1" x14ac:dyDescent="0.2">
      <c r="B16" s="132" t="s">
        <v>0</v>
      </c>
      <c r="C16" s="133"/>
      <c r="D16" s="139" t="s">
        <v>1</v>
      </c>
      <c r="E16" s="140"/>
      <c r="F16" s="139" t="s">
        <v>2</v>
      </c>
      <c r="G16" s="141"/>
      <c r="H16" s="29" t="s">
        <v>3</v>
      </c>
      <c r="I16" s="40" t="s">
        <v>19</v>
      </c>
      <c r="J16" s="41" t="s">
        <v>20</v>
      </c>
      <c r="K16" s="166" t="s">
        <v>38</v>
      </c>
      <c r="L16" s="167"/>
      <c r="M16" s="167"/>
      <c r="N16" s="168"/>
      <c r="O16" s="21"/>
      <c r="P16" s="21"/>
    </row>
    <row r="17" spans="2:16" ht="15.75" customHeight="1" x14ac:dyDescent="0.2">
      <c r="B17" s="30"/>
      <c r="C17" s="31"/>
      <c r="D17" s="33" t="s">
        <v>17</v>
      </c>
      <c r="E17" s="34" t="s">
        <v>18</v>
      </c>
      <c r="F17" s="33" t="s">
        <v>17</v>
      </c>
      <c r="G17" s="34" t="s">
        <v>18</v>
      </c>
      <c r="H17" s="32"/>
      <c r="I17" s="32"/>
      <c r="J17" s="42"/>
      <c r="K17" s="76" t="s">
        <v>33</v>
      </c>
      <c r="L17" s="76" t="s">
        <v>34</v>
      </c>
      <c r="M17" s="76" t="s">
        <v>32</v>
      </c>
      <c r="N17" s="76" t="s">
        <v>35</v>
      </c>
      <c r="O17" s="21"/>
      <c r="P17" s="21"/>
    </row>
    <row r="18" spans="2:16" ht="21" customHeight="1" x14ac:dyDescent="0.2">
      <c r="B18" s="15">
        <f>WEEKDAY(Beginndatum_1)</f>
        <v>3</v>
      </c>
      <c r="C18" s="16">
        <f>Beginndatum_1</f>
        <v>44348</v>
      </c>
      <c r="D18" s="48"/>
      <c r="E18" s="27"/>
      <c r="F18" s="28"/>
      <c r="G18" s="28"/>
      <c r="H18" s="53"/>
      <c r="I18" s="45" t="str">
        <f>IF(OR(K18="x",L18="x",M18="x", ),H18,IF(F18&lt;&gt;"",((G18+(G18&lt;F18)-F18)+(E18+(E18&lt;D18)-D18))*24,IF(D18&lt;&gt;"",((E18+(E18&lt;D18)-D18)+(G18+(G18&lt;F18)-F18))*24,"0")))</f>
        <v>0</v>
      </c>
      <c r="J18" s="43">
        <f>IF(OR(N18="krank",N18="Urlaub",N18="Feiertag"),"0",IF(OR(C18="",I18=0),"",IF(I18-H18=0,0.000001,I18-H18)))</f>
        <v>9.9999999999999995E-7</v>
      </c>
      <c r="K18" s="60"/>
      <c r="L18" s="60"/>
      <c r="M18" s="60"/>
      <c r="N18" s="60"/>
      <c r="O18" s="21"/>
      <c r="P18" s="21"/>
    </row>
    <row r="19" spans="2:16" ht="21" customHeight="1" x14ac:dyDescent="0.2">
      <c r="B19" s="17">
        <f>IF(C19="","",WEEKDAY(C19))</f>
        <v>4</v>
      </c>
      <c r="C19" s="18">
        <f t="shared" ref="C19:C48" si="0">IF(C18&lt;&gt;"",IF(MONTH(Beginndatum_1)=MONTH(C18+1),C18+1,""),"")</f>
        <v>44349</v>
      </c>
      <c r="D19" s="49"/>
      <c r="E19" s="50"/>
      <c r="F19" s="51"/>
      <c r="G19" s="52"/>
      <c r="H19" s="54"/>
      <c r="I19" s="45" t="str">
        <f t="shared" ref="I19:I48" si="1">IF(OR(K19="x",L19="x",M19="x", ),H19,IF(F19&lt;&gt;"",((G19+(G19&lt;F19)-F19)+(E19+(E19&lt;D19)-D19))*24,IF(D19&lt;&gt;"",((E19+(E19&lt;D19)-D19)+(G19+(G19&lt;F19)-F19))*24,"0")))</f>
        <v>0</v>
      </c>
      <c r="J19" s="43">
        <f t="shared" ref="J19:J48" si="2">IF(OR(N19="krank",N19="Urlaub",N19="Feiertag"),"0",IF(OR(C19="",I19=0),"",IF(I19-H19=0,0.000001,I19-H19)))</f>
        <v>9.9999999999999995E-7</v>
      </c>
      <c r="K19" s="60"/>
      <c r="L19" s="60"/>
      <c r="M19" s="60"/>
      <c r="N19" s="60"/>
      <c r="O19" s="21"/>
      <c r="P19" s="21"/>
    </row>
    <row r="20" spans="2:16" ht="21" customHeight="1" x14ac:dyDescent="0.2">
      <c r="B20" s="17">
        <f t="shared" ref="B20:B48" si="3">IF(C20="","",WEEKDAY(C20))</f>
        <v>5</v>
      </c>
      <c r="C20" s="18">
        <f t="shared" si="0"/>
        <v>44350</v>
      </c>
      <c r="D20" s="49"/>
      <c r="E20" s="50"/>
      <c r="F20" s="51"/>
      <c r="G20" s="52"/>
      <c r="H20" s="54"/>
      <c r="I20" s="45" t="str">
        <f t="shared" si="1"/>
        <v>0</v>
      </c>
      <c r="J20" s="43">
        <f t="shared" si="2"/>
        <v>9.9999999999999995E-7</v>
      </c>
      <c r="K20" s="61"/>
      <c r="L20" s="61"/>
      <c r="M20" s="61"/>
      <c r="N20" s="61"/>
      <c r="O20" s="21"/>
      <c r="P20" s="21"/>
    </row>
    <row r="21" spans="2:16" ht="21" customHeight="1" x14ac:dyDescent="0.2">
      <c r="B21" s="17">
        <f t="shared" si="3"/>
        <v>6</v>
      </c>
      <c r="C21" s="18">
        <f t="shared" si="0"/>
        <v>44351</v>
      </c>
      <c r="D21" s="49"/>
      <c r="E21" s="50"/>
      <c r="F21" s="51"/>
      <c r="G21" s="52"/>
      <c r="H21" s="54"/>
      <c r="I21" s="45" t="str">
        <f t="shared" si="1"/>
        <v>0</v>
      </c>
      <c r="J21" s="43">
        <f t="shared" si="2"/>
        <v>9.9999999999999995E-7</v>
      </c>
      <c r="K21" s="62"/>
      <c r="L21" s="62"/>
      <c r="M21" s="62"/>
      <c r="N21" s="62"/>
      <c r="O21" s="21"/>
      <c r="P21" s="21"/>
    </row>
    <row r="22" spans="2:16" ht="21" customHeight="1" x14ac:dyDescent="0.2">
      <c r="B22" s="17">
        <f t="shared" si="3"/>
        <v>7</v>
      </c>
      <c r="C22" s="18">
        <f t="shared" si="0"/>
        <v>44352</v>
      </c>
      <c r="D22" s="49"/>
      <c r="E22" s="50"/>
      <c r="F22" s="51"/>
      <c r="G22" s="52"/>
      <c r="H22" s="54"/>
      <c r="I22" s="45" t="str">
        <f t="shared" si="1"/>
        <v>0</v>
      </c>
      <c r="J22" s="43">
        <f t="shared" si="2"/>
        <v>9.9999999999999995E-7</v>
      </c>
      <c r="K22" s="63"/>
      <c r="L22" s="63"/>
      <c r="M22" s="63"/>
      <c r="N22" s="63"/>
      <c r="O22" s="21"/>
      <c r="P22" s="21"/>
    </row>
    <row r="23" spans="2:16" ht="21" customHeight="1" x14ac:dyDescent="0.2">
      <c r="B23" s="17">
        <f t="shared" si="3"/>
        <v>1</v>
      </c>
      <c r="C23" s="18">
        <f t="shared" si="0"/>
        <v>44353</v>
      </c>
      <c r="D23" s="49"/>
      <c r="E23" s="50"/>
      <c r="F23" s="51"/>
      <c r="G23" s="52"/>
      <c r="H23" s="54"/>
      <c r="I23" s="45" t="str">
        <f t="shared" si="1"/>
        <v>0</v>
      </c>
      <c r="J23" s="43">
        <f t="shared" si="2"/>
        <v>9.9999999999999995E-7</v>
      </c>
      <c r="K23" s="62"/>
      <c r="L23" s="62"/>
      <c r="M23" s="62"/>
      <c r="N23" s="62"/>
      <c r="O23" s="21"/>
      <c r="P23" s="21"/>
    </row>
    <row r="24" spans="2:16" ht="21" customHeight="1" x14ac:dyDescent="0.2">
      <c r="B24" s="17">
        <f t="shared" si="3"/>
        <v>2</v>
      </c>
      <c r="C24" s="18">
        <f t="shared" si="0"/>
        <v>44354</v>
      </c>
      <c r="D24" s="49"/>
      <c r="E24" s="50"/>
      <c r="F24" s="51"/>
      <c r="G24" s="52"/>
      <c r="H24" s="54"/>
      <c r="I24" s="45" t="str">
        <f t="shared" si="1"/>
        <v>0</v>
      </c>
      <c r="J24" s="43">
        <f t="shared" si="2"/>
        <v>9.9999999999999995E-7</v>
      </c>
      <c r="K24" s="64"/>
      <c r="L24" s="64"/>
      <c r="M24" s="64"/>
      <c r="N24" s="64"/>
      <c r="O24" s="21"/>
      <c r="P24" s="21"/>
    </row>
    <row r="25" spans="2:16" ht="21" customHeight="1" x14ac:dyDescent="0.2">
      <c r="B25" s="17">
        <f t="shared" si="3"/>
        <v>3</v>
      </c>
      <c r="C25" s="18">
        <f t="shared" si="0"/>
        <v>44355</v>
      </c>
      <c r="D25" s="49"/>
      <c r="E25" s="50"/>
      <c r="F25" s="51"/>
      <c r="G25" s="52"/>
      <c r="H25" s="54"/>
      <c r="I25" s="45" t="str">
        <f t="shared" si="1"/>
        <v>0</v>
      </c>
      <c r="J25" s="43">
        <f t="shared" si="2"/>
        <v>9.9999999999999995E-7</v>
      </c>
      <c r="K25" s="65"/>
      <c r="L25" s="65"/>
      <c r="M25" s="65"/>
      <c r="N25" s="65"/>
      <c r="O25" s="21"/>
      <c r="P25" s="21"/>
    </row>
    <row r="26" spans="2:16" ht="21" customHeight="1" x14ac:dyDescent="0.2">
      <c r="B26" s="17">
        <f t="shared" si="3"/>
        <v>4</v>
      </c>
      <c r="C26" s="18">
        <f t="shared" si="0"/>
        <v>44356</v>
      </c>
      <c r="D26" s="49"/>
      <c r="E26" s="50"/>
      <c r="F26" s="51"/>
      <c r="G26" s="52"/>
      <c r="H26" s="54"/>
      <c r="I26" s="45" t="str">
        <f t="shared" si="1"/>
        <v>0</v>
      </c>
      <c r="J26" s="43">
        <f t="shared" si="2"/>
        <v>9.9999999999999995E-7</v>
      </c>
      <c r="K26" s="65"/>
      <c r="L26" s="65"/>
      <c r="M26" s="65"/>
      <c r="N26" s="65"/>
      <c r="O26" s="21"/>
      <c r="P26" s="21"/>
    </row>
    <row r="27" spans="2:16" ht="21" customHeight="1" x14ac:dyDescent="0.2">
      <c r="B27" s="17">
        <f t="shared" si="3"/>
        <v>5</v>
      </c>
      <c r="C27" s="18">
        <f t="shared" si="0"/>
        <v>44357</v>
      </c>
      <c r="D27" s="49"/>
      <c r="E27" s="50"/>
      <c r="F27" s="51"/>
      <c r="G27" s="52"/>
      <c r="H27" s="54"/>
      <c r="I27" s="45" t="str">
        <f t="shared" si="1"/>
        <v>0</v>
      </c>
      <c r="J27" s="43">
        <f t="shared" si="2"/>
        <v>9.9999999999999995E-7</v>
      </c>
      <c r="K27" s="65"/>
      <c r="L27" s="65"/>
      <c r="M27" s="65"/>
      <c r="N27" s="65"/>
      <c r="O27" s="21"/>
      <c r="P27" s="21"/>
    </row>
    <row r="28" spans="2:16" ht="21" customHeight="1" x14ac:dyDescent="0.2">
      <c r="B28" s="17">
        <f t="shared" si="3"/>
        <v>6</v>
      </c>
      <c r="C28" s="18">
        <f t="shared" si="0"/>
        <v>44358</v>
      </c>
      <c r="D28" s="49"/>
      <c r="E28" s="50"/>
      <c r="F28" s="51"/>
      <c r="G28" s="52"/>
      <c r="H28" s="54"/>
      <c r="I28" s="45" t="str">
        <f t="shared" si="1"/>
        <v>0</v>
      </c>
      <c r="J28" s="43">
        <f t="shared" si="2"/>
        <v>9.9999999999999995E-7</v>
      </c>
      <c r="K28" s="65"/>
      <c r="L28" s="65"/>
      <c r="M28" s="65"/>
      <c r="N28" s="65"/>
      <c r="O28" s="21"/>
      <c r="P28" s="21"/>
    </row>
    <row r="29" spans="2:16" ht="21" customHeight="1" x14ac:dyDescent="0.2">
      <c r="B29" s="17">
        <f t="shared" si="3"/>
        <v>7</v>
      </c>
      <c r="C29" s="18">
        <f t="shared" si="0"/>
        <v>44359</v>
      </c>
      <c r="D29" s="49"/>
      <c r="E29" s="50"/>
      <c r="F29" s="51"/>
      <c r="G29" s="52"/>
      <c r="H29" s="54"/>
      <c r="I29" s="45" t="str">
        <f t="shared" si="1"/>
        <v>0</v>
      </c>
      <c r="J29" s="43">
        <f t="shared" si="2"/>
        <v>9.9999999999999995E-7</v>
      </c>
      <c r="K29" s="65"/>
      <c r="L29" s="65"/>
      <c r="M29" s="65"/>
      <c r="N29" s="65"/>
      <c r="O29" s="21"/>
      <c r="P29" s="21"/>
    </row>
    <row r="30" spans="2:16" ht="21" customHeight="1" x14ac:dyDescent="0.2">
      <c r="B30" s="17">
        <f t="shared" si="3"/>
        <v>1</v>
      </c>
      <c r="C30" s="18">
        <f t="shared" si="0"/>
        <v>44360</v>
      </c>
      <c r="D30" s="49"/>
      <c r="E30" s="50"/>
      <c r="F30" s="51"/>
      <c r="G30" s="52"/>
      <c r="H30" s="54"/>
      <c r="I30" s="45" t="str">
        <f t="shared" si="1"/>
        <v>0</v>
      </c>
      <c r="J30" s="43">
        <f t="shared" si="2"/>
        <v>9.9999999999999995E-7</v>
      </c>
      <c r="K30" s="66"/>
      <c r="L30" s="66"/>
      <c r="M30" s="66"/>
      <c r="N30" s="66"/>
      <c r="O30" s="21"/>
      <c r="P30" s="21"/>
    </row>
    <row r="31" spans="2:16" ht="21" customHeight="1" x14ac:dyDescent="0.2">
      <c r="B31" s="17">
        <f t="shared" si="3"/>
        <v>2</v>
      </c>
      <c r="C31" s="18">
        <f t="shared" si="0"/>
        <v>44361</v>
      </c>
      <c r="D31" s="49"/>
      <c r="E31" s="50"/>
      <c r="F31" s="51"/>
      <c r="G31" s="52"/>
      <c r="H31" s="54"/>
      <c r="I31" s="45" t="str">
        <f t="shared" si="1"/>
        <v>0</v>
      </c>
      <c r="J31" s="43">
        <f t="shared" si="2"/>
        <v>9.9999999999999995E-7</v>
      </c>
      <c r="K31" s="64"/>
      <c r="L31" s="64"/>
      <c r="M31" s="64"/>
      <c r="N31" s="64"/>
    </row>
    <row r="32" spans="2:16" ht="21" customHeight="1" x14ac:dyDescent="0.2">
      <c r="B32" s="17">
        <f t="shared" si="3"/>
        <v>3</v>
      </c>
      <c r="C32" s="18">
        <f t="shared" si="0"/>
        <v>44362</v>
      </c>
      <c r="D32" s="49"/>
      <c r="E32" s="50"/>
      <c r="F32" s="51"/>
      <c r="G32" s="52"/>
      <c r="H32" s="54"/>
      <c r="I32" s="45" t="str">
        <f t="shared" si="1"/>
        <v>0</v>
      </c>
      <c r="J32" s="43">
        <f t="shared" si="2"/>
        <v>9.9999999999999995E-7</v>
      </c>
      <c r="K32" s="65"/>
      <c r="L32" s="65"/>
      <c r="M32" s="65"/>
      <c r="N32" s="65"/>
    </row>
    <row r="33" spans="2:14" ht="21" customHeight="1" x14ac:dyDescent="0.2">
      <c r="B33" s="17">
        <f t="shared" si="3"/>
        <v>4</v>
      </c>
      <c r="C33" s="18">
        <f t="shared" si="0"/>
        <v>44363</v>
      </c>
      <c r="D33" s="49"/>
      <c r="E33" s="50"/>
      <c r="F33" s="51"/>
      <c r="G33" s="52"/>
      <c r="H33" s="54"/>
      <c r="I33" s="45" t="str">
        <f t="shared" si="1"/>
        <v>0</v>
      </c>
      <c r="J33" s="43">
        <f t="shared" si="2"/>
        <v>9.9999999999999995E-7</v>
      </c>
      <c r="K33" s="65"/>
      <c r="L33" s="65"/>
      <c r="M33" s="65"/>
      <c r="N33" s="65"/>
    </row>
    <row r="34" spans="2:14" ht="21" customHeight="1" x14ac:dyDescent="0.2">
      <c r="B34" s="17">
        <f t="shared" si="3"/>
        <v>5</v>
      </c>
      <c r="C34" s="18">
        <f t="shared" si="0"/>
        <v>44364</v>
      </c>
      <c r="D34" s="49"/>
      <c r="E34" s="50"/>
      <c r="F34" s="51"/>
      <c r="G34" s="52"/>
      <c r="H34" s="54"/>
      <c r="I34" s="45" t="str">
        <f t="shared" si="1"/>
        <v>0</v>
      </c>
      <c r="J34" s="43">
        <f t="shared" si="2"/>
        <v>9.9999999999999995E-7</v>
      </c>
      <c r="K34" s="65"/>
      <c r="L34" s="65"/>
      <c r="M34" s="65"/>
      <c r="N34" s="65"/>
    </row>
    <row r="35" spans="2:14" ht="21" customHeight="1" x14ac:dyDescent="0.2">
      <c r="B35" s="17">
        <f t="shared" si="3"/>
        <v>6</v>
      </c>
      <c r="C35" s="18">
        <f t="shared" si="0"/>
        <v>44365</v>
      </c>
      <c r="D35" s="49"/>
      <c r="E35" s="50"/>
      <c r="F35" s="51"/>
      <c r="G35" s="52"/>
      <c r="H35" s="54"/>
      <c r="I35" s="45" t="str">
        <f t="shared" si="1"/>
        <v>0</v>
      </c>
      <c r="J35" s="43">
        <f t="shared" si="2"/>
        <v>9.9999999999999995E-7</v>
      </c>
      <c r="K35" s="65"/>
      <c r="L35" s="65"/>
      <c r="M35" s="65"/>
      <c r="N35" s="65"/>
    </row>
    <row r="36" spans="2:14" ht="21" customHeight="1" x14ac:dyDescent="0.2">
      <c r="B36" s="17">
        <f t="shared" si="3"/>
        <v>7</v>
      </c>
      <c r="C36" s="18">
        <f t="shared" si="0"/>
        <v>44366</v>
      </c>
      <c r="D36" s="49"/>
      <c r="E36" s="50"/>
      <c r="F36" s="51"/>
      <c r="G36" s="52"/>
      <c r="H36" s="54"/>
      <c r="I36" s="45" t="str">
        <f t="shared" si="1"/>
        <v>0</v>
      </c>
      <c r="J36" s="43">
        <f t="shared" si="2"/>
        <v>9.9999999999999995E-7</v>
      </c>
      <c r="K36" s="65"/>
      <c r="L36" s="65"/>
      <c r="M36" s="65"/>
      <c r="N36" s="65"/>
    </row>
    <row r="37" spans="2:14" ht="21" customHeight="1" x14ac:dyDescent="0.2">
      <c r="B37" s="17">
        <f t="shared" si="3"/>
        <v>1</v>
      </c>
      <c r="C37" s="18">
        <f t="shared" si="0"/>
        <v>44367</v>
      </c>
      <c r="D37" s="49"/>
      <c r="E37" s="50"/>
      <c r="F37" s="51"/>
      <c r="G37" s="52"/>
      <c r="H37" s="54"/>
      <c r="I37" s="45" t="str">
        <f t="shared" si="1"/>
        <v>0</v>
      </c>
      <c r="J37" s="43">
        <f t="shared" si="2"/>
        <v>9.9999999999999995E-7</v>
      </c>
      <c r="K37" s="65"/>
      <c r="L37" s="65"/>
      <c r="M37" s="65"/>
      <c r="N37" s="65"/>
    </row>
    <row r="38" spans="2:14" ht="21" customHeight="1" x14ac:dyDescent="0.2">
      <c r="B38" s="17">
        <f>IF(C38="","",WEEKDAY(C38))</f>
        <v>2</v>
      </c>
      <c r="C38" s="18">
        <f t="shared" si="0"/>
        <v>44368</v>
      </c>
      <c r="D38" s="49"/>
      <c r="E38" s="50"/>
      <c r="F38" s="51"/>
      <c r="G38" s="52"/>
      <c r="H38" s="54"/>
      <c r="I38" s="45" t="str">
        <f t="shared" si="1"/>
        <v>0</v>
      </c>
      <c r="J38" s="43">
        <f t="shared" si="2"/>
        <v>9.9999999999999995E-7</v>
      </c>
      <c r="K38" s="65"/>
      <c r="L38" s="65"/>
      <c r="M38" s="65"/>
      <c r="N38" s="65"/>
    </row>
    <row r="39" spans="2:14" ht="21" customHeight="1" x14ac:dyDescent="0.2">
      <c r="B39" s="17">
        <f t="shared" si="3"/>
        <v>3</v>
      </c>
      <c r="C39" s="18">
        <f t="shared" si="0"/>
        <v>44369</v>
      </c>
      <c r="D39" s="49"/>
      <c r="E39" s="50"/>
      <c r="F39" s="51"/>
      <c r="G39" s="52"/>
      <c r="H39" s="54"/>
      <c r="I39" s="45" t="str">
        <f t="shared" si="1"/>
        <v>0</v>
      </c>
      <c r="J39" s="43">
        <f t="shared" si="2"/>
        <v>9.9999999999999995E-7</v>
      </c>
      <c r="K39" s="65"/>
      <c r="L39" s="65"/>
      <c r="M39" s="65"/>
      <c r="N39" s="65"/>
    </row>
    <row r="40" spans="2:14" ht="21" customHeight="1" x14ac:dyDescent="0.2">
      <c r="B40" s="17">
        <f t="shared" si="3"/>
        <v>4</v>
      </c>
      <c r="C40" s="18">
        <f t="shared" si="0"/>
        <v>44370</v>
      </c>
      <c r="D40" s="49"/>
      <c r="E40" s="50"/>
      <c r="F40" s="51"/>
      <c r="G40" s="52"/>
      <c r="H40" s="54"/>
      <c r="I40" s="45" t="str">
        <f t="shared" si="1"/>
        <v>0</v>
      </c>
      <c r="J40" s="43">
        <f t="shared" si="2"/>
        <v>9.9999999999999995E-7</v>
      </c>
      <c r="K40" s="66"/>
      <c r="L40" s="66"/>
      <c r="M40" s="66"/>
      <c r="N40" s="66"/>
    </row>
    <row r="41" spans="2:14" ht="21" customHeight="1" x14ac:dyDescent="0.2">
      <c r="B41" s="17">
        <f t="shared" si="3"/>
        <v>5</v>
      </c>
      <c r="C41" s="18">
        <f t="shared" si="0"/>
        <v>44371</v>
      </c>
      <c r="D41" s="49"/>
      <c r="E41" s="50"/>
      <c r="F41" s="51"/>
      <c r="G41" s="52"/>
      <c r="H41" s="54"/>
      <c r="I41" s="45" t="str">
        <f t="shared" si="1"/>
        <v>0</v>
      </c>
      <c r="J41" s="43">
        <f t="shared" si="2"/>
        <v>9.9999999999999995E-7</v>
      </c>
      <c r="K41" s="64"/>
      <c r="L41" s="64"/>
      <c r="M41" s="64"/>
      <c r="N41" s="64"/>
    </row>
    <row r="42" spans="2:14" ht="21" customHeight="1" x14ac:dyDescent="0.2">
      <c r="B42" s="17">
        <f t="shared" si="3"/>
        <v>6</v>
      </c>
      <c r="C42" s="18">
        <f t="shared" si="0"/>
        <v>44372</v>
      </c>
      <c r="D42" s="49"/>
      <c r="E42" s="50"/>
      <c r="F42" s="51"/>
      <c r="G42" s="52"/>
      <c r="H42" s="54"/>
      <c r="I42" s="45" t="str">
        <f t="shared" si="1"/>
        <v>0</v>
      </c>
      <c r="J42" s="43">
        <f t="shared" si="2"/>
        <v>9.9999999999999995E-7</v>
      </c>
      <c r="K42" s="66"/>
      <c r="L42" s="66"/>
      <c r="M42" s="66"/>
      <c r="N42" s="66"/>
    </row>
    <row r="43" spans="2:14" ht="21" customHeight="1" x14ac:dyDescent="0.2">
      <c r="B43" s="17">
        <f t="shared" si="3"/>
        <v>7</v>
      </c>
      <c r="C43" s="18">
        <f t="shared" si="0"/>
        <v>44373</v>
      </c>
      <c r="D43" s="49"/>
      <c r="E43" s="50"/>
      <c r="F43" s="51"/>
      <c r="G43" s="52"/>
      <c r="H43" s="54"/>
      <c r="I43" s="45" t="str">
        <f t="shared" si="1"/>
        <v>0</v>
      </c>
      <c r="J43" s="43">
        <f t="shared" si="2"/>
        <v>9.9999999999999995E-7</v>
      </c>
      <c r="K43" s="64"/>
      <c r="L43" s="64"/>
      <c r="M43" s="64"/>
      <c r="N43" s="64"/>
    </row>
    <row r="44" spans="2:14" ht="21" customHeight="1" x14ac:dyDescent="0.2">
      <c r="B44" s="17">
        <f t="shared" si="3"/>
        <v>1</v>
      </c>
      <c r="C44" s="18">
        <f t="shared" si="0"/>
        <v>44374</v>
      </c>
      <c r="D44" s="49"/>
      <c r="E44" s="50"/>
      <c r="F44" s="51"/>
      <c r="G44" s="52"/>
      <c r="H44" s="54"/>
      <c r="I44" s="45" t="str">
        <f t="shared" si="1"/>
        <v>0</v>
      </c>
      <c r="J44" s="43">
        <f t="shared" si="2"/>
        <v>9.9999999999999995E-7</v>
      </c>
      <c r="K44" s="65"/>
      <c r="L44" s="65"/>
      <c r="M44" s="65"/>
      <c r="N44" s="65"/>
    </row>
    <row r="45" spans="2:14" ht="21" customHeight="1" x14ac:dyDescent="0.2">
      <c r="B45" s="17">
        <f t="shared" si="3"/>
        <v>2</v>
      </c>
      <c r="C45" s="18">
        <f t="shared" si="0"/>
        <v>44375</v>
      </c>
      <c r="D45" s="49"/>
      <c r="E45" s="50"/>
      <c r="F45" s="51"/>
      <c r="G45" s="52"/>
      <c r="H45" s="54"/>
      <c r="I45" s="45" t="str">
        <f t="shared" si="1"/>
        <v>0</v>
      </c>
      <c r="J45" s="43">
        <f t="shared" si="2"/>
        <v>9.9999999999999995E-7</v>
      </c>
      <c r="K45" s="65"/>
      <c r="L45" s="65"/>
      <c r="M45" s="65"/>
      <c r="N45" s="65"/>
    </row>
    <row r="46" spans="2:14" ht="21" customHeight="1" x14ac:dyDescent="0.2">
      <c r="B46" s="17">
        <f t="shared" si="3"/>
        <v>3</v>
      </c>
      <c r="C46" s="18">
        <f t="shared" si="0"/>
        <v>44376</v>
      </c>
      <c r="D46" s="49"/>
      <c r="E46" s="50"/>
      <c r="F46" s="51"/>
      <c r="G46" s="52"/>
      <c r="H46" s="54"/>
      <c r="I46" s="45" t="str">
        <f t="shared" si="1"/>
        <v>0</v>
      </c>
      <c r="J46" s="43">
        <f t="shared" si="2"/>
        <v>9.9999999999999995E-7</v>
      </c>
      <c r="K46" s="65"/>
      <c r="L46" s="65"/>
      <c r="M46" s="65"/>
      <c r="N46" s="65"/>
    </row>
    <row r="47" spans="2:14" ht="21" customHeight="1" x14ac:dyDescent="0.2">
      <c r="B47" s="17">
        <f t="shared" si="3"/>
        <v>4</v>
      </c>
      <c r="C47" s="18">
        <f t="shared" si="0"/>
        <v>44377</v>
      </c>
      <c r="D47" s="49"/>
      <c r="E47" s="50"/>
      <c r="F47" s="51"/>
      <c r="G47" s="52"/>
      <c r="H47" s="54"/>
      <c r="I47" s="45" t="str">
        <f t="shared" si="1"/>
        <v>0</v>
      </c>
      <c r="J47" s="43">
        <f t="shared" si="2"/>
        <v>9.9999999999999995E-7</v>
      </c>
      <c r="K47" s="65"/>
      <c r="L47" s="65"/>
      <c r="M47" s="65"/>
      <c r="N47" s="65"/>
    </row>
    <row r="48" spans="2:14" ht="21" customHeight="1" x14ac:dyDescent="0.2">
      <c r="B48" s="17" t="str">
        <f t="shared" si="3"/>
        <v/>
      </c>
      <c r="C48" s="18" t="str">
        <f t="shared" si="0"/>
        <v/>
      </c>
      <c r="D48" s="49"/>
      <c r="E48" s="50"/>
      <c r="F48" s="51"/>
      <c r="G48" s="52"/>
      <c r="H48" s="54"/>
      <c r="I48" s="45" t="str">
        <f t="shared" si="1"/>
        <v>0</v>
      </c>
      <c r="J48" s="43" t="str">
        <f t="shared" si="2"/>
        <v/>
      </c>
      <c r="K48" s="67"/>
      <c r="L48" s="67"/>
      <c r="M48" s="67"/>
      <c r="N48" s="67"/>
    </row>
    <row r="49" spans="2:14" ht="21" customHeight="1" x14ac:dyDescent="0.2">
      <c r="B49" s="116" t="s">
        <v>8</v>
      </c>
      <c r="C49" s="117"/>
      <c r="D49" s="113"/>
      <c r="E49" s="114"/>
      <c r="F49" s="114"/>
      <c r="G49" s="115"/>
      <c r="H49" s="26" t="str">
        <f>IF(SUM(H18:H48)=0,"",SUM(H18:H48))</f>
        <v/>
      </c>
      <c r="I49" s="26" t="str">
        <f>IF(SUM(I18:I48)=0, "",SUM(I18:I48))</f>
        <v/>
      </c>
      <c r="J49" s="44">
        <f>SUM(J18:J48)</f>
        <v>3.0000000000000011E-5</v>
      </c>
      <c r="K49" s="163" t="s">
        <v>37</v>
      </c>
      <c r="L49" s="164"/>
      <c r="M49" s="165"/>
      <c r="N49" s="77">
        <f>COUNTIF(N18:N48,"x")</f>
        <v>0</v>
      </c>
    </row>
    <row r="50" spans="2:14" ht="15.75" customHeight="1" x14ac:dyDescent="0.2">
      <c r="B50" s="82"/>
      <c r="C50" s="83"/>
      <c r="D50" s="83"/>
      <c r="E50" s="83"/>
      <c r="F50" s="83"/>
      <c r="G50" s="83"/>
      <c r="H50" s="84"/>
      <c r="I50" s="84"/>
      <c r="J50" s="85"/>
      <c r="K50" s="89" t="s">
        <v>41</v>
      </c>
      <c r="L50" s="87"/>
      <c r="M50" s="87"/>
      <c r="N50" s="88"/>
    </row>
    <row r="51" spans="2:14" ht="12" customHeight="1" x14ac:dyDescent="0.2">
      <c r="C51" s="12"/>
      <c r="D51" s="12"/>
      <c r="E51" s="12"/>
      <c r="F51" s="12"/>
      <c r="G51" s="11"/>
      <c r="H51" s="11"/>
      <c r="I51" s="11"/>
      <c r="J51" s="38"/>
    </row>
    <row r="52" spans="2:14" ht="82.5" customHeight="1" x14ac:dyDescent="0.2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3" spans="2:14" ht="12.75" customHeight="1" x14ac:dyDescent="0.2"/>
    <row r="54" spans="2:14" ht="12.75" customHeight="1" x14ac:dyDescent="0.2">
      <c r="B54" s="70" t="s">
        <v>27</v>
      </c>
    </row>
    <row r="55" spans="2:14" ht="12.75" customHeight="1" x14ac:dyDescent="0.2">
      <c r="B55" s="71" t="s">
        <v>28</v>
      </c>
      <c r="H55" s="73" t="s">
        <v>29</v>
      </c>
      <c r="I55" s="72"/>
      <c r="J55" s="72"/>
      <c r="K55" s="72"/>
      <c r="L55" s="72"/>
      <c r="M55" s="72"/>
      <c r="N55" s="72"/>
    </row>
  </sheetData>
  <sheetProtection password="84E8" sheet="1" objects="1" scenarios="1"/>
  <mergeCells count="39">
    <mergeCell ref="K49:M49"/>
    <mergeCell ref="K16:N16"/>
    <mergeCell ref="B6:E6"/>
    <mergeCell ref="F6:N6"/>
    <mergeCell ref="B1:N2"/>
    <mergeCell ref="B4:E4"/>
    <mergeCell ref="F4:N4"/>
    <mergeCell ref="B5:E5"/>
    <mergeCell ref="F5:N5"/>
    <mergeCell ref="D11:E11"/>
    <mergeCell ref="G11:H11"/>
    <mergeCell ref="I11:N11"/>
    <mergeCell ref="C7:I7"/>
    <mergeCell ref="B8:E8"/>
    <mergeCell ref="G8:N8"/>
    <mergeCell ref="B9:C9"/>
    <mergeCell ref="D9:E9"/>
    <mergeCell ref="G9:H9"/>
    <mergeCell ref="I9:N9"/>
    <mergeCell ref="G14:H14"/>
    <mergeCell ref="I14:N14"/>
    <mergeCell ref="B16:C16"/>
    <mergeCell ref="D16:E16"/>
    <mergeCell ref="F16:G16"/>
    <mergeCell ref="B10:C10"/>
    <mergeCell ref="D10:E10"/>
    <mergeCell ref="G10:H10"/>
    <mergeCell ref="I10:N10"/>
    <mergeCell ref="B11:C11"/>
    <mergeCell ref="B49:C49"/>
    <mergeCell ref="D49:G49"/>
    <mergeCell ref="B12:C12"/>
    <mergeCell ref="D12:E12"/>
    <mergeCell ref="D13:E13"/>
    <mergeCell ref="B52:N52"/>
    <mergeCell ref="G12:H12"/>
    <mergeCell ref="I12:N12"/>
    <mergeCell ref="G13:H13"/>
    <mergeCell ref="I13:N13"/>
  </mergeCells>
  <conditionalFormatting sqref="B18:H18">
    <cfRule type="expression" dxfId="307" priority="44" stopIfTrue="1">
      <formula>OR(WEEKDAY($C$18)=7,WEEKDAY($C$18)=1)</formula>
    </cfRule>
  </conditionalFormatting>
  <conditionalFormatting sqref="B19:H19">
    <cfRule type="expression" dxfId="306" priority="43" stopIfTrue="1">
      <formula>OR(WEEKDAY($C$19)=7,WEEKDAY($C$19)=1)</formula>
    </cfRule>
  </conditionalFormatting>
  <conditionalFormatting sqref="B20:H20">
    <cfRule type="expression" dxfId="305" priority="42" stopIfTrue="1">
      <formula>OR(WEEKDAY($C$20)=7,WEEKDAY($C$20)=1)</formula>
    </cfRule>
  </conditionalFormatting>
  <conditionalFormatting sqref="B21:C21 E21:H21">
    <cfRule type="expression" dxfId="304" priority="41" stopIfTrue="1">
      <formula>OR(WEEKDAY($C$21)=7,WEEKDAY($C$21)=1)</formula>
    </cfRule>
  </conditionalFormatting>
  <conditionalFormatting sqref="B22:H22">
    <cfRule type="expression" dxfId="303" priority="40" stopIfTrue="1">
      <formula>OR(WEEKDAY($C$22)=7,WEEKDAY($C$22)=1)</formula>
    </cfRule>
  </conditionalFormatting>
  <conditionalFormatting sqref="B23:H23">
    <cfRule type="expression" dxfId="302" priority="39" stopIfTrue="1">
      <formula>OR(WEEKDAY($C$23)=7,WEEKDAY($C$23)=1)</formula>
    </cfRule>
  </conditionalFormatting>
  <conditionalFormatting sqref="B24:H24">
    <cfRule type="expression" dxfId="301" priority="38" stopIfTrue="1">
      <formula>OR(WEEKDAY($C$24)=7,WEEKDAY($C$24)=1)</formula>
    </cfRule>
  </conditionalFormatting>
  <conditionalFormatting sqref="B25:H25">
    <cfRule type="expression" dxfId="300" priority="37" stopIfTrue="1">
      <formula>OR(WEEKDAY($C$25)=7,WEEKDAY($C$25)=1)</formula>
    </cfRule>
  </conditionalFormatting>
  <conditionalFormatting sqref="B26:H26">
    <cfRule type="expression" dxfId="299" priority="36" stopIfTrue="1">
      <formula>OR(WEEKDAY($C$26)=7,WEEKDAY($C$26)=1)</formula>
    </cfRule>
  </conditionalFormatting>
  <conditionalFormatting sqref="B27:H27">
    <cfRule type="expression" dxfId="298" priority="35" stopIfTrue="1">
      <formula>OR(WEEKDAY($C$27)=7,WEEKDAY($C$27)=1)</formula>
    </cfRule>
  </conditionalFormatting>
  <conditionalFormatting sqref="B28:H28">
    <cfRule type="expression" dxfId="297" priority="34" stopIfTrue="1">
      <formula>OR(WEEKDAY($C$28)=7,WEEKDAY($C$28)=1)</formula>
    </cfRule>
  </conditionalFormatting>
  <conditionalFormatting sqref="B29:H29">
    <cfRule type="expression" dxfId="296" priority="33" stopIfTrue="1">
      <formula>OR(WEEKDAY($C$29)=7,WEEKDAY($C$29)=1)</formula>
    </cfRule>
  </conditionalFormatting>
  <conditionalFormatting sqref="B30:H30">
    <cfRule type="expression" dxfId="295" priority="32" stopIfTrue="1">
      <formula>OR(WEEKDAY($C$30)=7,WEEKDAY($C$30)=1)</formula>
    </cfRule>
  </conditionalFormatting>
  <conditionalFormatting sqref="B31:H31">
    <cfRule type="expression" dxfId="294" priority="31" stopIfTrue="1">
      <formula>OR(WEEKDAY($C$31)=7,WEEKDAY($C$31)=1)</formula>
    </cfRule>
  </conditionalFormatting>
  <conditionalFormatting sqref="B32:H32">
    <cfRule type="expression" dxfId="293" priority="30" stopIfTrue="1">
      <formula>OR(WEEKDAY($C$32)=7,WEEKDAY($C$32)=1)</formula>
    </cfRule>
  </conditionalFormatting>
  <conditionalFormatting sqref="B33:G33">
    <cfRule type="expression" dxfId="292" priority="29" stopIfTrue="1">
      <formula>OR(WEEKDAY($C$33)=7,WEEKDAY($C$33)=1)</formula>
    </cfRule>
  </conditionalFormatting>
  <conditionalFormatting sqref="B34:G34">
    <cfRule type="expression" dxfId="291" priority="28" stopIfTrue="1">
      <formula>OR(WEEKDAY($C$34)=7,WEEKDAY($C$34)=1)</formula>
    </cfRule>
  </conditionalFormatting>
  <conditionalFormatting sqref="B35:G35">
    <cfRule type="expression" dxfId="290" priority="27" stopIfTrue="1">
      <formula>OR(WEEKDAY($C$35)=7,WEEKDAY($C$35)=1)</formula>
    </cfRule>
  </conditionalFormatting>
  <conditionalFormatting sqref="B36:G36">
    <cfRule type="expression" dxfId="289" priority="26" stopIfTrue="1">
      <formula>OR(WEEKDAY($C$36)=7,WEEKDAY($C$36)=1)</formula>
    </cfRule>
  </conditionalFormatting>
  <conditionalFormatting sqref="B37:G37">
    <cfRule type="expression" dxfId="288" priority="25" stopIfTrue="1">
      <formula>OR(WEEKDAY($C$37)=7,WEEKDAY($C$37)=1)</formula>
    </cfRule>
  </conditionalFormatting>
  <conditionalFormatting sqref="B38:H38">
    <cfRule type="expression" dxfId="287" priority="24" stopIfTrue="1">
      <formula>OR(WEEKDAY($C$38)=7,WEEKDAY($C$38)=1)</formula>
    </cfRule>
  </conditionalFormatting>
  <conditionalFormatting sqref="B39:H39">
    <cfRule type="expression" dxfId="286" priority="23" stopIfTrue="1">
      <formula>OR(WEEKDAY($C$39)=7,WEEKDAY($C$39)=1)</formula>
    </cfRule>
  </conditionalFormatting>
  <conditionalFormatting sqref="B40:G40">
    <cfRule type="expression" dxfId="285" priority="22" stopIfTrue="1">
      <formula>OR(WEEKDAY($C$40)=7,WEEKDAY($C$40)=1)</formula>
    </cfRule>
  </conditionalFormatting>
  <conditionalFormatting sqref="B41:G41">
    <cfRule type="expression" dxfId="284" priority="21" stopIfTrue="1">
      <formula>OR(WEEKDAY($C$41)=7,WEEKDAY($C$41)=1)</formula>
    </cfRule>
  </conditionalFormatting>
  <conditionalFormatting sqref="B42:G42">
    <cfRule type="expression" dxfId="283" priority="20" stopIfTrue="1">
      <formula>OR(WEEKDAY($C$42)=7,WEEKDAY($C$42)=1)</formula>
    </cfRule>
  </conditionalFormatting>
  <conditionalFormatting sqref="B43:G43">
    <cfRule type="expression" dxfId="282" priority="19" stopIfTrue="1">
      <formula>OR(WEEKDAY($C$43)=7,WEEKDAY($C$43)=1)</formula>
    </cfRule>
  </conditionalFormatting>
  <conditionalFormatting sqref="B44:G44">
    <cfRule type="expression" dxfId="281" priority="18" stopIfTrue="1">
      <formula>OR(WEEKDAY($C$44)=7,WEEKDAY($C$44)=1)</formula>
    </cfRule>
  </conditionalFormatting>
  <conditionalFormatting sqref="B45:H45">
    <cfRule type="expression" dxfId="280" priority="17" stopIfTrue="1">
      <formula>OR(WEEKDAY($C$45)=7,WEEKDAY($C$45)=1)</formula>
    </cfRule>
  </conditionalFormatting>
  <conditionalFormatting sqref="B46:H46">
    <cfRule type="expression" dxfId="279" priority="16" stopIfTrue="1">
      <formula>OR(WEEKDAY($C$46)=7,WEEKDAY($C$46)=1)</formula>
    </cfRule>
  </conditionalFormatting>
  <conditionalFormatting sqref="B47:G47">
    <cfRule type="expression" dxfId="278" priority="15" stopIfTrue="1">
      <formula>OR(WEEKDAY($C$47)=7,WEEKDAY($C$47)=1)</formula>
    </cfRule>
  </conditionalFormatting>
  <conditionalFormatting sqref="B48:G48">
    <cfRule type="expression" dxfId="277" priority="14" stopIfTrue="1">
      <formula>OR(WEEKDAY($C$48)=7,WEEKDAY($C$48)=1)</formula>
    </cfRule>
  </conditionalFormatting>
  <conditionalFormatting sqref="D21">
    <cfRule type="expression" dxfId="276" priority="13" stopIfTrue="1">
      <formula>OR(WEEKDAY($C$20)=7,WEEKDAY($C$20)=1)</formula>
    </cfRule>
  </conditionalFormatting>
  <conditionalFormatting sqref="H33">
    <cfRule type="expression" dxfId="275" priority="12" stopIfTrue="1">
      <formula>OR(WEEKDAY($C$26)=7,WEEKDAY($C$26)=1)</formula>
    </cfRule>
  </conditionalFormatting>
  <conditionalFormatting sqref="H34">
    <cfRule type="expression" dxfId="274" priority="11" stopIfTrue="1">
      <formula>OR(WEEKDAY($C$27)=7,WEEKDAY($C$27)=1)</formula>
    </cfRule>
  </conditionalFormatting>
  <conditionalFormatting sqref="H35">
    <cfRule type="expression" dxfId="273" priority="10" stopIfTrue="1">
      <formula>OR(WEEKDAY($C$28)=7,WEEKDAY($C$28)=1)</formula>
    </cfRule>
  </conditionalFormatting>
  <conditionalFormatting sqref="H36">
    <cfRule type="expression" dxfId="272" priority="9" stopIfTrue="1">
      <formula>OR(WEEKDAY($C$29)=7,WEEKDAY($C$29)=1)</formula>
    </cfRule>
  </conditionalFormatting>
  <conditionalFormatting sqref="H37">
    <cfRule type="expression" dxfId="271" priority="8" stopIfTrue="1">
      <formula>OR(WEEKDAY($C$30)=7,WEEKDAY($C$30)=1)</formula>
    </cfRule>
  </conditionalFormatting>
  <conditionalFormatting sqref="H40">
    <cfRule type="expression" dxfId="270" priority="7" stopIfTrue="1">
      <formula>OR(WEEKDAY($C$26)=7,WEEKDAY($C$26)=1)</formula>
    </cfRule>
  </conditionalFormatting>
  <conditionalFormatting sqref="H41">
    <cfRule type="expression" dxfId="269" priority="6" stopIfTrue="1">
      <formula>OR(WEEKDAY($C$27)=7,WEEKDAY($C$27)=1)</formula>
    </cfRule>
  </conditionalFormatting>
  <conditionalFormatting sqref="H42">
    <cfRule type="expression" dxfId="268" priority="5" stopIfTrue="1">
      <formula>OR(WEEKDAY($C$28)=7,WEEKDAY($C$28)=1)</formula>
    </cfRule>
  </conditionalFormatting>
  <conditionalFormatting sqref="H43">
    <cfRule type="expression" dxfId="267" priority="4" stopIfTrue="1">
      <formula>OR(WEEKDAY($C$29)=7,WEEKDAY($C$29)=1)</formula>
    </cfRule>
  </conditionalFormatting>
  <conditionalFormatting sqref="H44">
    <cfRule type="expression" dxfId="266" priority="3" stopIfTrue="1">
      <formula>OR(WEEKDAY($C$30)=7,WEEKDAY($C$30)=1)</formula>
    </cfRule>
  </conditionalFormatting>
  <conditionalFormatting sqref="H47">
    <cfRule type="expression" dxfId="265" priority="2" stopIfTrue="1">
      <formula>OR(WEEKDAY($C$26)=7,WEEKDAY($C$26)=1)</formula>
    </cfRule>
  </conditionalFormatting>
  <conditionalFormatting sqref="H48">
    <cfRule type="expression" dxfId="264" priority="1" stopIfTrue="1">
      <formula>OR(WEEKDAY($C$27)=7,WEEKDAY($C$27)=1)</formula>
    </cfRule>
  </conditionalFormatting>
  <printOptions horizontalCentered="1"/>
  <pageMargins left="0.59055118110236227" right="0.59055118110236227" top="0.59055118110236227" bottom="0.59055118110236227" header="0" footer="0"/>
  <pageSetup paperSize="9" scale="67" orientation="portrait" horizontalDpi="300" verticalDpi="300" r:id="rId1"/>
  <headerFooter alignWithMargins="0"/>
  <ignoredErrors>
    <ignoredError sqref="F5:F6 F4 D11 D9 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5"/>
  <sheetViews>
    <sheetView showGridLines="0" showRowColHeaders="0" showZeros="0" showRuler="0" showOutlineSymbols="0" zoomScaleNormal="100" workbookViewId="0">
      <selection activeCell="B1" sqref="B1:N2"/>
    </sheetView>
  </sheetViews>
  <sheetFormatPr baseColWidth="10" defaultRowHeight="12.75" x14ac:dyDescent="0.2"/>
  <cols>
    <col min="1" max="1" width="2.42578125" customWidth="1"/>
    <col min="2" max="2" width="5.28515625" customWidth="1"/>
    <col min="4" max="8" width="11.28515625" customWidth="1"/>
    <col min="9" max="9" width="10.7109375" customWidth="1"/>
    <col min="10" max="10" width="10.7109375" style="39" customWidth="1"/>
    <col min="11" max="14" width="7.7109375" customWidth="1"/>
    <col min="15" max="15" width="2.42578125" customWidth="1"/>
  </cols>
  <sheetData>
    <row r="1" spans="1:22" ht="21" customHeight="1" x14ac:dyDescent="0.2">
      <c r="B1" s="190" t="s">
        <v>10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4"/>
    </row>
    <row r="2" spans="1:22" s="1" customFormat="1" ht="21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8"/>
      <c r="P2" s="8"/>
      <c r="Q2" s="2"/>
      <c r="R2" s="2"/>
      <c r="S2" s="2"/>
      <c r="T2" s="2"/>
      <c r="U2" s="2"/>
      <c r="V2" s="2"/>
    </row>
    <row r="3" spans="1:22" s="1" customFormat="1" ht="15" customHeight="1" x14ac:dyDescent="0.2">
      <c r="B3" s="46" t="str">
        <f>Stamminfo!B2</f>
        <v>Letzte Aktualisierung: 30.06.2021</v>
      </c>
      <c r="C3" s="47"/>
      <c r="D3" s="4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/>
      <c r="R3"/>
      <c r="S3"/>
      <c r="T3" s="3"/>
      <c r="U3" s="3"/>
      <c r="V3" s="2"/>
    </row>
    <row r="4" spans="1:22" s="1" customFormat="1" ht="21" customHeight="1" x14ac:dyDescent="0.2">
      <c r="B4" s="152" t="s">
        <v>11</v>
      </c>
      <c r="C4" s="153"/>
      <c r="D4" s="153"/>
      <c r="E4" s="154"/>
      <c r="F4" s="175">
        <f>Stamminfo!C3</f>
        <v>0</v>
      </c>
      <c r="G4" s="176"/>
      <c r="H4" s="176"/>
      <c r="I4" s="176"/>
      <c r="J4" s="176"/>
      <c r="K4" s="176"/>
      <c r="L4" s="176"/>
      <c r="M4" s="176"/>
      <c r="N4" s="177"/>
      <c r="O4" s="10"/>
      <c r="P4" s="7"/>
      <c r="Q4"/>
      <c r="R4"/>
      <c r="S4"/>
      <c r="T4" s="4"/>
      <c r="U4" s="4"/>
      <c r="V4" s="2"/>
    </row>
    <row r="5" spans="1:22" s="1" customFormat="1" ht="21" customHeight="1" x14ac:dyDescent="0.2">
      <c r="B5" s="157" t="s">
        <v>31</v>
      </c>
      <c r="C5" s="158"/>
      <c r="D5" s="158"/>
      <c r="E5" s="159"/>
      <c r="F5" s="178">
        <f>Stamminfo!C4</f>
        <v>0</v>
      </c>
      <c r="G5" s="179"/>
      <c r="H5" s="179"/>
      <c r="I5" s="179"/>
      <c r="J5" s="179"/>
      <c r="K5" s="179"/>
      <c r="L5" s="179"/>
      <c r="M5" s="179"/>
      <c r="N5" s="180"/>
      <c r="O5" s="7"/>
      <c r="P5" s="7"/>
      <c r="Q5"/>
      <c r="R5"/>
      <c r="S5"/>
      <c r="T5" s="3"/>
      <c r="U5" s="5"/>
      <c r="V5" s="6"/>
    </row>
    <row r="6" spans="1:22" s="1" customFormat="1" ht="21" customHeight="1" x14ac:dyDescent="0.2">
      <c r="B6" s="160" t="s">
        <v>12</v>
      </c>
      <c r="C6" s="161"/>
      <c r="D6" s="161"/>
      <c r="E6" s="119"/>
      <c r="F6" s="181">
        <f>IF(Stamminfo!C5="","",DATE(Stamminfo!C5,7,DAY(1)))</f>
        <v>44378</v>
      </c>
      <c r="G6" s="182"/>
      <c r="H6" s="182"/>
      <c r="I6" s="182"/>
      <c r="J6" s="182"/>
      <c r="K6" s="182"/>
      <c r="L6" s="182"/>
      <c r="M6" s="182"/>
      <c r="N6" s="183"/>
      <c r="O6" s="7"/>
      <c r="P6" s="7"/>
      <c r="Q6"/>
      <c r="R6"/>
      <c r="S6"/>
      <c r="T6" s="3"/>
      <c r="U6" s="5"/>
      <c r="V6" s="6"/>
    </row>
    <row r="7" spans="1:22" s="1" customFormat="1" ht="15" customHeight="1" x14ac:dyDescent="0.2">
      <c r="B7" s="24"/>
      <c r="C7" s="150"/>
      <c r="D7" s="150"/>
      <c r="E7" s="151"/>
      <c r="F7" s="151"/>
      <c r="G7" s="151"/>
      <c r="H7" s="151"/>
      <c r="I7" s="151"/>
      <c r="J7" s="37"/>
      <c r="K7" s="13"/>
      <c r="L7" s="13"/>
      <c r="M7" s="13"/>
      <c r="N7" s="13"/>
      <c r="O7" s="7"/>
      <c r="P7" s="7"/>
      <c r="Q7"/>
      <c r="R7"/>
      <c r="S7"/>
      <c r="T7" s="3"/>
      <c r="U7" s="5"/>
      <c r="V7" s="6"/>
    </row>
    <row r="8" spans="1:22" s="1" customFormat="1" ht="21" customHeight="1" x14ac:dyDescent="0.2">
      <c r="A8" s="9"/>
      <c r="B8" s="137" t="s">
        <v>15</v>
      </c>
      <c r="C8" s="138"/>
      <c r="D8" s="138"/>
      <c r="E8" s="138"/>
      <c r="F8" s="24"/>
      <c r="G8" s="184" t="s">
        <v>14</v>
      </c>
      <c r="H8" s="185"/>
      <c r="I8" s="185"/>
      <c r="J8" s="185"/>
      <c r="K8" s="185"/>
      <c r="L8" s="185"/>
      <c r="M8" s="185"/>
      <c r="N8" s="186"/>
      <c r="O8" s="7"/>
      <c r="P8" s="7"/>
      <c r="Q8"/>
      <c r="R8"/>
      <c r="S8"/>
      <c r="T8" s="3"/>
      <c r="U8" s="5"/>
      <c r="V8" s="6"/>
    </row>
    <row r="9" spans="1:22" s="1" customFormat="1" ht="21" customHeight="1" x14ac:dyDescent="0.2">
      <c r="A9" s="9"/>
      <c r="B9" s="126" t="s">
        <v>24</v>
      </c>
      <c r="C9" s="127"/>
      <c r="D9" s="128" t="str">
        <f>IF(Juni!D13="kein Vortrag","0",Juni!D13)</f>
        <v>0</v>
      </c>
      <c r="E9" s="129"/>
      <c r="F9" s="23"/>
      <c r="G9" s="142" t="s">
        <v>16</v>
      </c>
      <c r="H9" s="143"/>
      <c r="I9" s="134" t="str">
        <f>H49</f>
        <v/>
      </c>
      <c r="J9" s="135"/>
      <c r="K9" s="135"/>
      <c r="L9" s="135"/>
      <c r="M9" s="135"/>
      <c r="N9" s="136"/>
      <c r="O9" s="7"/>
      <c r="P9" s="7"/>
      <c r="Q9"/>
      <c r="R9"/>
      <c r="S9"/>
      <c r="T9" s="3"/>
      <c r="U9" s="5"/>
      <c r="V9" s="6"/>
    </row>
    <row r="10" spans="1:22" s="1" customFormat="1" ht="21" customHeight="1" x14ac:dyDescent="0.2">
      <c r="A10" s="9"/>
      <c r="B10" s="126" t="s">
        <v>25</v>
      </c>
      <c r="C10" s="127"/>
      <c r="D10" s="128"/>
      <c r="E10" s="129"/>
      <c r="F10" s="23"/>
      <c r="G10" s="148" t="s">
        <v>9</v>
      </c>
      <c r="H10" s="149"/>
      <c r="I10" s="120" t="str">
        <f>IF(Juni!I14="","0",Juni!I14)</f>
        <v>0</v>
      </c>
      <c r="J10" s="121"/>
      <c r="K10" s="121"/>
      <c r="L10" s="121"/>
      <c r="M10" s="121"/>
      <c r="N10" s="122"/>
      <c r="O10" s="7"/>
      <c r="P10" s="7"/>
      <c r="Q10"/>
      <c r="R10"/>
      <c r="S10"/>
      <c r="T10" s="3"/>
      <c r="U10" s="5"/>
      <c r="V10" s="6"/>
    </row>
    <row r="11" spans="1:22" s="1" customFormat="1" ht="21" customHeight="1" x14ac:dyDescent="0.2">
      <c r="A11" s="9"/>
      <c r="B11" s="126" t="s">
        <v>7</v>
      </c>
      <c r="C11" s="127"/>
      <c r="D11" s="128">
        <f>D9+D10</f>
        <v>0</v>
      </c>
      <c r="E11" s="129"/>
      <c r="F11" s="23"/>
      <c r="G11" s="142" t="s">
        <v>26</v>
      </c>
      <c r="H11" s="143"/>
      <c r="I11" s="134" t="str">
        <f>IF(I9="","",SUM(I9-I10))</f>
        <v/>
      </c>
      <c r="J11" s="135"/>
      <c r="K11" s="135"/>
      <c r="L11" s="135"/>
      <c r="M11" s="135"/>
      <c r="N11" s="136"/>
      <c r="O11" s="7"/>
      <c r="P11" s="7"/>
      <c r="Q11"/>
      <c r="R11"/>
      <c r="S11"/>
      <c r="T11" s="3"/>
      <c r="U11" s="5"/>
      <c r="V11" s="6"/>
    </row>
    <row r="12" spans="1:22" s="1" customFormat="1" ht="21" customHeight="1" x14ac:dyDescent="0.2">
      <c r="A12" s="9"/>
      <c r="B12" s="118" t="s">
        <v>5</v>
      </c>
      <c r="C12" s="119"/>
      <c r="D12" s="155"/>
      <c r="E12" s="156"/>
      <c r="F12" s="23"/>
      <c r="G12" s="142" t="s">
        <v>13</v>
      </c>
      <c r="H12" s="143"/>
      <c r="I12" s="134" t="str">
        <f>I49</f>
        <v/>
      </c>
      <c r="J12" s="135"/>
      <c r="K12" s="135"/>
      <c r="L12" s="135"/>
      <c r="M12" s="135"/>
      <c r="N12" s="136"/>
      <c r="O12" s="7"/>
      <c r="P12" s="7"/>
      <c r="Q12"/>
      <c r="R12"/>
      <c r="S12"/>
      <c r="T12" s="3"/>
      <c r="U12" s="5"/>
      <c r="V12" s="6"/>
    </row>
    <row r="13" spans="1:22" s="1" customFormat="1" ht="21" customHeight="1" x14ac:dyDescent="0.2">
      <c r="A13" s="9"/>
      <c r="B13" s="68" t="s">
        <v>6</v>
      </c>
      <c r="C13" s="69"/>
      <c r="D13" s="130" t="str">
        <f>IF(SUM(D11-D12)=0,"0",SUM(D11-D12))</f>
        <v>0</v>
      </c>
      <c r="E13" s="131"/>
      <c r="F13" s="23"/>
      <c r="G13" s="144" t="s">
        <v>4</v>
      </c>
      <c r="H13" s="145"/>
      <c r="I13" s="120"/>
      <c r="J13" s="121"/>
      <c r="K13" s="121"/>
      <c r="L13" s="121"/>
      <c r="M13" s="121"/>
      <c r="N13" s="122"/>
      <c r="O13" s="7"/>
      <c r="P13" s="7"/>
      <c r="Q13"/>
      <c r="R13"/>
      <c r="S13"/>
      <c r="T13" s="3"/>
      <c r="U13" s="5"/>
      <c r="V13" s="6"/>
    </row>
    <row r="14" spans="1:22" s="1" customFormat="1" ht="21" customHeight="1" x14ac:dyDescent="0.2">
      <c r="A14" s="9"/>
      <c r="B14" s="19"/>
      <c r="C14" s="13"/>
      <c r="D14" s="13"/>
      <c r="E14" s="20"/>
      <c r="F14" s="24"/>
      <c r="G14" s="146" t="s">
        <v>6</v>
      </c>
      <c r="H14" s="147"/>
      <c r="I14" s="123" t="str">
        <f>IF(OR(I9="",I12=""),"",I12+I13-I11)</f>
        <v/>
      </c>
      <c r="J14" s="124"/>
      <c r="K14" s="124"/>
      <c r="L14" s="124"/>
      <c r="M14" s="124"/>
      <c r="N14" s="125"/>
      <c r="O14" s="7"/>
      <c r="P14" s="7"/>
      <c r="Q14"/>
      <c r="R14"/>
      <c r="S14"/>
      <c r="T14" s="3"/>
      <c r="U14" s="5"/>
      <c r="V14" s="6"/>
    </row>
    <row r="15" spans="1:22" ht="15" customHeight="1" x14ac:dyDescent="0.2">
      <c r="B15" s="21"/>
      <c r="C15" s="22"/>
      <c r="D15" s="22"/>
      <c r="E15" s="25"/>
      <c r="F15" s="22"/>
      <c r="G15" s="22"/>
      <c r="H15" s="22"/>
      <c r="I15" s="22"/>
      <c r="J15" s="38"/>
      <c r="K15" s="36"/>
      <c r="L15" s="36"/>
      <c r="M15" s="36"/>
      <c r="N15" s="36"/>
      <c r="O15" s="21"/>
      <c r="P15" s="21"/>
    </row>
    <row r="16" spans="1:22" ht="24" customHeight="1" x14ac:dyDescent="0.2">
      <c r="B16" s="132" t="s">
        <v>0</v>
      </c>
      <c r="C16" s="133"/>
      <c r="D16" s="139" t="s">
        <v>1</v>
      </c>
      <c r="E16" s="140"/>
      <c r="F16" s="139" t="s">
        <v>2</v>
      </c>
      <c r="G16" s="141"/>
      <c r="H16" s="29" t="s">
        <v>3</v>
      </c>
      <c r="I16" s="40" t="s">
        <v>19</v>
      </c>
      <c r="J16" s="41" t="s">
        <v>20</v>
      </c>
      <c r="K16" s="166" t="s">
        <v>38</v>
      </c>
      <c r="L16" s="167"/>
      <c r="M16" s="167"/>
      <c r="N16" s="168"/>
      <c r="O16" s="21"/>
      <c r="P16" s="21"/>
    </row>
    <row r="17" spans="2:16" ht="15.75" customHeight="1" x14ac:dyDescent="0.2">
      <c r="B17" s="30"/>
      <c r="C17" s="31"/>
      <c r="D17" s="33" t="s">
        <v>17</v>
      </c>
      <c r="E17" s="34" t="s">
        <v>18</v>
      </c>
      <c r="F17" s="33" t="s">
        <v>17</v>
      </c>
      <c r="G17" s="34" t="s">
        <v>18</v>
      </c>
      <c r="H17" s="32"/>
      <c r="I17" s="32"/>
      <c r="J17" s="42"/>
      <c r="K17" s="76" t="s">
        <v>33</v>
      </c>
      <c r="L17" s="76" t="s">
        <v>34</v>
      </c>
      <c r="M17" s="76" t="s">
        <v>32</v>
      </c>
      <c r="N17" s="76" t="s">
        <v>35</v>
      </c>
      <c r="O17" s="21"/>
      <c r="P17" s="21"/>
    </row>
    <row r="18" spans="2:16" ht="21" customHeight="1" x14ac:dyDescent="0.2">
      <c r="B18" s="15">
        <f>WEEKDAY(Beginndatum_1)</f>
        <v>5</v>
      </c>
      <c r="C18" s="16">
        <f>Beginndatum_1</f>
        <v>44378</v>
      </c>
      <c r="D18" s="48"/>
      <c r="E18" s="27"/>
      <c r="F18" s="28"/>
      <c r="G18" s="28"/>
      <c r="H18" s="53"/>
      <c r="I18" s="45" t="str">
        <f>IF(OR(K18="x",L18="x",M18="x", ),H18,IF(F18&lt;&gt;"",((G18+(G18&lt;F18)-F18)+(E18+(E18&lt;D18)-D18))*24,IF(D18&lt;&gt;"",((E18+(E18&lt;D18)-D18)+(G18+(G18&lt;F18)-F18))*24,"0")))</f>
        <v>0</v>
      </c>
      <c r="J18" s="43">
        <f>IF(OR(N18="krank",N18="Urlaub",N18="Feiertag"),"0",IF(OR(C18="",I18=0),"",IF(I18-H18=0,0.000001,I18-H18)))</f>
        <v>9.9999999999999995E-7</v>
      </c>
      <c r="K18" s="60"/>
      <c r="L18" s="60"/>
      <c r="M18" s="60"/>
      <c r="N18" s="60"/>
      <c r="O18" s="21"/>
      <c r="P18" s="21"/>
    </row>
    <row r="19" spans="2:16" ht="21" customHeight="1" x14ac:dyDescent="0.2">
      <c r="B19" s="17">
        <f>IF(C19="","",WEEKDAY(C19))</f>
        <v>6</v>
      </c>
      <c r="C19" s="18">
        <f t="shared" ref="C19:C48" si="0">IF(C18&lt;&gt;"",IF(MONTH(Beginndatum_1)=MONTH(C18+1),C18+1,""),"")</f>
        <v>44379</v>
      </c>
      <c r="D19" s="49"/>
      <c r="E19" s="50"/>
      <c r="F19" s="51"/>
      <c r="G19" s="52"/>
      <c r="H19" s="54"/>
      <c r="I19" s="45" t="str">
        <f t="shared" ref="I19:I48" si="1">IF(OR(K19="x",L19="x",M19="x", ),H19,IF(F19&lt;&gt;"",((G19+(G19&lt;F19)-F19)+(E19+(E19&lt;D19)-D19))*24,IF(D19&lt;&gt;"",((E19+(E19&lt;D19)-D19)+(G19+(G19&lt;F19)-F19))*24,"0")))</f>
        <v>0</v>
      </c>
      <c r="J19" s="43">
        <f t="shared" ref="J19:J48" si="2">IF(OR(N19="krank",N19="Urlaub",N19="Feiertag"),"0",IF(OR(C19="",I19=0),"",IF(I19-H19=0,0.000001,I19-H19)))</f>
        <v>9.9999999999999995E-7</v>
      </c>
      <c r="K19" s="60"/>
      <c r="L19" s="60"/>
      <c r="M19" s="60"/>
      <c r="N19" s="60"/>
      <c r="O19" s="21"/>
      <c r="P19" s="21"/>
    </row>
    <row r="20" spans="2:16" ht="21" customHeight="1" x14ac:dyDescent="0.2">
      <c r="B20" s="17">
        <f t="shared" ref="B20:B48" si="3">IF(C20="","",WEEKDAY(C20))</f>
        <v>7</v>
      </c>
      <c r="C20" s="18">
        <f t="shared" si="0"/>
        <v>44380</v>
      </c>
      <c r="D20" s="49"/>
      <c r="E20" s="50"/>
      <c r="F20" s="51"/>
      <c r="G20" s="52"/>
      <c r="H20" s="54"/>
      <c r="I20" s="45" t="str">
        <f t="shared" si="1"/>
        <v>0</v>
      </c>
      <c r="J20" s="43">
        <f t="shared" si="2"/>
        <v>9.9999999999999995E-7</v>
      </c>
      <c r="K20" s="61"/>
      <c r="L20" s="61"/>
      <c r="M20" s="61"/>
      <c r="N20" s="61"/>
      <c r="O20" s="21"/>
      <c r="P20" s="21"/>
    </row>
    <row r="21" spans="2:16" ht="21" customHeight="1" x14ac:dyDescent="0.2">
      <c r="B21" s="17">
        <f t="shared" si="3"/>
        <v>1</v>
      </c>
      <c r="C21" s="18">
        <f t="shared" si="0"/>
        <v>44381</v>
      </c>
      <c r="D21" s="49"/>
      <c r="E21" s="50"/>
      <c r="F21" s="51"/>
      <c r="G21" s="52"/>
      <c r="H21" s="54"/>
      <c r="I21" s="45" t="str">
        <f t="shared" si="1"/>
        <v>0</v>
      </c>
      <c r="J21" s="43">
        <f t="shared" si="2"/>
        <v>9.9999999999999995E-7</v>
      </c>
      <c r="K21" s="62"/>
      <c r="L21" s="62"/>
      <c r="M21" s="62"/>
      <c r="N21" s="62"/>
      <c r="O21" s="21"/>
      <c r="P21" s="21"/>
    </row>
    <row r="22" spans="2:16" ht="21" customHeight="1" x14ac:dyDescent="0.2">
      <c r="B22" s="17">
        <f t="shared" si="3"/>
        <v>2</v>
      </c>
      <c r="C22" s="18">
        <f t="shared" si="0"/>
        <v>44382</v>
      </c>
      <c r="D22" s="49"/>
      <c r="E22" s="50"/>
      <c r="F22" s="51"/>
      <c r="G22" s="52"/>
      <c r="H22" s="54"/>
      <c r="I22" s="45" t="str">
        <f t="shared" si="1"/>
        <v>0</v>
      </c>
      <c r="J22" s="43">
        <f t="shared" si="2"/>
        <v>9.9999999999999995E-7</v>
      </c>
      <c r="K22" s="63"/>
      <c r="L22" s="63"/>
      <c r="M22" s="63"/>
      <c r="N22" s="63"/>
      <c r="O22" s="21"/>
      <c r="P22" s="21"/>
    </row>
    <row r="23" spans="2:16" ht="21" customHeight="1" x14ac:dyDescent="0.2">
      <c r="B23" s="17">
        <f t="shared" si="3"/>
        <v>3</v>
      </c>
      <c r="C23" s="18">
        <f t="shared" si="0"/>
        <v>44383</v>
      </c>
      <c r="D23" s="49"/>
      <c r="E23" s="50"/>
      <c r="F23" s="51"/>
      <c r="G23" s="52"/>
      <c r="H23" s="54"/>
      <c r="I23" s="45" t="str">
        <f t="shared" si="1"/>
        <v>0</v>
      </c>
      <c r="J23" s="43">
        <f t="shared" si="2"/>
        <v>9.9999999999999995E-7</v>
      </c>
      <c r="K23" s="62"/>
      <c r="L23" s="62"/>
      <c r="M23" s="62"/>
      <c r="N23" s="62"/>
      <c r="O23" s="21"/>
      <c r="P23" s="21"/>
    </row>
    <row r="24" spans="2:16" ht="21" customHeight="1" x14ac:dyDescent="0.2">
      <c r="B24" s="17">
        <f t="shared" si="3"/>
        <v>4</v>
      </c>
      <c r="C24" s="18">
        <f t="shared" si="0"/>
        <v>44384</v>
      </c>
      <c r="D24" s="49"/>
      <c r="E24" s="50"/>
      <c r="F24" s="51"/>
      <c r="G24" s="52"/>
      <c r="H24" s="54"/>
      <c r="I24" s="45" t="str">
        <f t="shared" si="1"/>
        <v>0</v>
      </c>
      <c r="J24" s="43">
        <f t="shared" si="2"/>
        <v>9.9999999999999995E-7</v>
      </c>
      <c r="K24" s="64"/>
      <c r="L24" s="64"/>
      <c r="M24" s="64"/>
      <c r="N24" s="64"/>
      <c r="O24" s="21"/>
      <c r="P24" s="21"/>
    </row>
    <row r="25" spans="2:16" ht="21" customHeight="1" x14ac:dyDescent="0.2">
      <c r="B25" s="17">
        <f t="shared" si="3"/>
        <v>5</v>
      </c>
      <c r="C25" s="18">
        <f t="shared" si="0"/>
        <v>44385</v>
      </c>
      <c r="D25" s="49"/>
      <c r="E25" s="50"/>
      <c r="F25" s="51"/>
      <c r="G25" s="52"/>
      <c r="H25" s="54"/>
      <c r="I25" s="45" t="str">
        <f t="shared" si="1"/>
        <v>0</v>
      </c>
      <c r="J25" s="43">
        <f t="shared" si="2"/>
        <v>9.9999999999999995E-7</v>
      </c>
      <c r="K25" s="65"/>
      <c r="L25" s="65"/>
      <c r="M25" s="65"/>
      <c r="N25" s="65"/>
      <c r="O25" s="21"/>
      <c r="P25" s="21"/>
    </row>
    <row r="26" spans="2:16" ht="21" customHeight="1" x14ac:dyDescent="0.2">
      <c r="B26" s="17">
        <f t="shared" si="3"/>
        <v>6</v>
      </c>
      <c r="C26" s="18">
        <f t="shared" si="0"/>
        <v>44386</v>
      </c>
      <c r="D26" s="49"/>
      <c r="E26" s="50"/>
      <c r="F26" s="51"/>
      <c r="G26" s="52"/>
      <c r="H26" s="54"/>
      <c r="I26" s="45" t="str">
        <f t="shared" si="1"/>
        <v>0</v>
      </c>
      <c r="J26" s="43">
        <f t="shared" si="2"/>
        <v>9.9999999999999995E-7</v>
      </c>
      <c r="K26" s="65"/>
      <c r="L26" s="65"/>
      <c r="M26" s="65"/>
      <c r="N26" s="65"/>
      <c r="O26" s="21"/>
      <c r="P26" s="21"/>
    </row>
    <row r="27" spans="2:16" ht="21" customHeight="1" x14ac:dyDescent="0.2">
      <c r="B27" s="17">
        <f t="shared" si="3"/>
        <v>7</v>
      </c>
      <c r="C27" s="18">
        <f t="shared" si="0"/>
        <v>44387</v>
      </c>
      <c r="D27" s="49"/>
      <c r="E27" s="50"/>
      <c r="F27" s="51"/>
      <c r="G27" s="52"/>
      <c r="H27" s="54"/>
      <c r="I27" s="45" t="str">
        <f t="shared" si="1"/>
        <v>0</v>
      </c>
      <c r="J27" s="43">
        <f t="shared" si="2"/>
        <v>9.9999999999999995E-7</v>
      </c>
      <c r="K27" s="65"/>
      <c r="L27" s="65"/>
      <c r="M27" s="65"/>
      <c r="N27" s="65"/>
      <c r="O27" s="21"/>
      <c r="P27" s="21"/>
    </row>
    <row r="28" spans="2:16" ht="21" customHeight="1" x14ac:dyDescent="0.2">
      <c r="B28" s="17">
        <f t="shared" si="3"/>
        <v>1</v>
      </c>
      <c r="C28" s="18">
        <f t="shared" si="0"/>
        <v>44388</v>
      </c>
      <c r="D28" s="49"/>
      <c r="E28" s="50"/>
      <c r="F28" s="51"/>
      <c r="G28" s="52"/>
      <c r="H28" s="54"/>
      <c r="I28" s="45" t="str">
        <f t="shared" si="1"/>
        <v>0</v>
      </c>
      <c r="J28" s="43">
        <f t="shared" si="2"/>
        <v>9.9999999999999995E-7</v>
      </c>
      <c r="K28" s="65"/>
      <c r="L28" s="65"/>
      <c r="M28" s="65"/>
      <c r="N28" s="65"/>
      <c r="O28" s="21"/>
      <c r="P28" s="21"/>
    </row>
    <row r="29" spans="2:16" ht="21" customHeight="1" x14ac:dyDescent="0.2">
      <c r="B29" s="17">
        <f t="shared" si="3"/>
        <v>2</v>
      </c>
      <c r="C29" s="18">
        <f t="shared" si="0"/>
        <v>44389</v>
      </c>
      <c r="D29" s="49"/>
      <c r="E29" s="50"/>
      <c r="F29" s="51"/>
      <c r="G29" s="52"/>
      <c r="H29" s="54"/>
      <c r="I29" s="45" t="str">
        <f t="shared" si="1"/>
        <v>0</v>
      </c>
      <c r="J29" s="43">
        <f t="shared" si="2"/>
        <v>9.9999999999999995E-7</v>
      </c>
      <c r="K29" s="65"/>
      <c r="L29" s="65"/>
      <c r="M29" s="65"/>
      <c r="N29" s="65"/>
      <c r="O29" s="21"/>
      <c r="P29" s="21"/>
    </row>
    <row r="30" spans="2:16" ht="21" customHeight="1" x14ac:dyDescent="0.2">
      <c r="B30" s="17">
        <f t="shared" si="3"/>
        <v>3</v>
      </c>
      <c r="C30" s="18">
        <f t="shared" si="0"/>
        <v>44390</v>
      </c>
      <c r="D30" s="49"/>
      <c r="E30" s="50"/>
      <c r="F30" s="51"/>
      <c r="G30" s="52"/>
      <c r="H30" s="54"/>
      <c r="I30" s="45" t="str">
        <f t="shared" si="1"/>
        <v>0</v>
      </c>
      <c r="J30" s="43">
        <f t="shared" si="2"/>
        <v>9.9999999999999995E-7</v>
      </c>
      <c r="K30" s="66"/>
      <c r="L30" s="66"/>
      <c r="M30" s="66"/>
      <c r="N30" s="66"/>
      <c r="O30" s="21"/>
      <c r="P30" s="21"/>
    </row>
    <row r="31" spans="2:16" ht="21" customHeight="1" x14ac:dyDescent="0.2">
      <c r="B31" s="17">
        <f t="shared" si="3"/>
        <v>4</v>
      </c>
      <c r="C31" s="18">
        <f t="shared" si="0"/>
        <v>44391</v>
      </c>
      <c r="D31" s="49"/>
      <c r="E31" s="50"/>
      <c r="F31" s="51"/>
      <c r="G31" s="52"/>
      <c r="H31" s="54"/>
      <c r="I31" s="45" t="str">
        <f t="shared" si="1"/>
        <v>0</v>
      </c>
      <c r="J31" s="43">
        <f t="shared" si="2"/>
        <v>9.9999999999999995E-7</v>
      </c>
      <c r="K31" s="64"/>
      <c r="L31" s="64"/>
      <c r="M31" s="64"/>
      <c r="N31" s="64"/>
    </row>
    <row r="32" spans="2:16" ht="21" customHeight="1" x14ac:dyDescent="0.2">
      <c r="B32" s="17">
        <f t="shared" si="3"/>
        <v>5</v>
      </c>
      <c r="C32" s="18">
        <f t="shared" si="0"/>
        <v>44392</v>
      </c>
      <c r="D32" s="49"/>
      <c r="E32" s="50"/>
      <c r="F32" s="51"/>
      <c r="G32" s="52"/>
      <c r="H32" s="54"/>
      <c r="I32" s="45" t="str">
        <f t="shared" si="1"/>
        <v>0</v>
      </c>
      <c r="J32" s="43">
        <f t="shared" si="2"/>
        <v>9.9999999999999995E-7</v>
      </c>
      <c r="K32" s="65"/>
      <c r="L32" s="65"/>
      <c r="M32" s="65"/>
      <c r="N32" s="65"/>
    </row>
    <row r="33" spans="2:14" ht="21" customHeight="1" x14ac:dyDescent="0.2">
      <c r="B33" s="17">
        <f t="shared" si="3"/>
        <v>6</v>
      </c>
      <c r="C33" s="18">
        <f t="shared" si="0"/>
        <v>44393</v>
      </c>
      <c r="D33" s="49"/>
      <c r="E33" s="50"/>
      <c r="F33" s="51"/>
      <c r="G33" s="52"/>
      <c r="H33" s="54"/>
      <c r="I33" s="45" t="str">
        <f t="shared" si="1"/>
        <v>0</v>
      </c>
      <c r="J33" s="43">
        <f t="shared" si="2"/>
        <v>9.9999999999999995E-7</v>
      </c>
      <c r="K33" s="65"/>
      <c r="L33" s="65"/>
      <c r="M33" s="65"/>
      <c r="N33" s="65"/>
    </row>
    <row r="34" spans="2:14" ht="21" customHeight="1" x14ac:dyDescent="0.2">
      <c r="B34" s="17">
        <f t="shared" si="3"/>
        <v>7</v>
      </c>
      <c r="C34" s="18">
        <f t="shared" si="0"/>
        <v>44394</v>
      </c>
      <c r="D34" s="49"/>
      <c r="E34" s="50"/>
      <c r="F34" s="51"/>
      <c r="G34" s="52"/>
      <c r="H34" s="54"/>
      <c r="I34" s="45" t="str">
        <f t="shared" si="1"/>
        <v>0</v>
      </c>
      <c r="J34" s="43">
        <f t="shared" si="2"/>
        <v>9.9999999999999995E-7</v>
      </c>
      <c r="K34" s="65"/>
      <c r="L34" s="65"/>
      <c r="M34" s="65"/>
      <c r="N34" s="65"/>
    </row>
    <row r="35" spans="2:14" ht="21" customHeight="1" x14ac:dyDescent="0.2">
      <c r="B35" s="17">
        <f t="shared" si="3"/>
        <v>1</v>
      </c>
      <c r="C35" s="18">
        <f t="shared" si="0"/>
        <v>44395</v>
      </c>
      <c r="D35" s="49"/>
      <c r="E35" s="50"/>
      <c r="F35" s="51"/>
      <c r="G35" s="52"/>
      <c r="H35" s="54"/>
      <c r="I35" s="45" t="str">
        <f t="shared" si="1"/>
        <v>0</v>
      </c>
      <c r="J35" s="43">
        <f t="shared" si="2"/>
        <v>9.9999999999999995E-7</v>
      </c>
      <c r="K35" s="65"/>
      <c r="L35" s="65"/>
      <c r="M35" s="65"/>
      <c r="N35" s="65"/>
    </row>
    <row r="36" spans="2:14" ht="21" customHeight="1" x14ac:dyDescent="0.2">
      <c r="B36" s="17">
        <f t="shared" si="3"/>
        <v>2</v>
      </c>
      <c r="C36" s="18">
        <f t="shared" si="0"/>
        <v>44396</v>
      </c>
      <c r="D36" s="49"/>
      <c r="E36" s="50"/>
      <c r="F36" s="51"/>
      <c r="G36" s="52"/>
      <c r="H36" s="54"/>
      <c r="I36" s="45" t="str">
        <f t="shared" si="1"/>
        <v>0</v>
      </c>
      <c r="J36" s="43">
        <f t="shared" si="2"/>
        <v>9.9999999999999995E-7</v>
      </c>
      <c r="K36" s="65"/>
      <c r="L36" s="65"/>
      <c r="M36" s="65"/>
      <c r="N36" s="65"/>
    </row>
    <row r="37" spans="2:14" ht="21" customHeight="1" x14ac:dyDescent="0.2">
      <c r="B37" s="17">
        <f t="shared" si="3"/>
        <v>3</v>
      </c>
      <c r="C37" s="18">
        <f t="shared" si="0"/>
        <v>44397</v>
      </c>
      <c r="D37" s="49"/>
      <c r="E37" s="50"/>
      <c r="F37" s="51"/>
      <c r="G37" s="52"/>
      <c r="H37" s="54"/>
      <c r="I37" s="45" t="str">
        <f t="shared" si="1"/>
        <v>0</v>
      </c>
      <c r="J37" s="43">
        <f t="shared" si="2"/>
        <v>9.9999999999999995E-7</v>
      </c>
      <c r="K37" s="65"/>
      <c r="L37" s="65"/>
      <c r="M37" s="65"/>
      <c r="N37" s="65"/>
    </row>
    <row r="38" spans="2:14" ht="21" customHeight="1" x14ac:dyDescent="0.2">
      <c r="B38" s="17">
        <f>IF(C38="","",WEEKDAY(C38))</f>
        <v>4</v>
      </c>
      <c r="C38" s="18">
        <f t="shared" si="0"/>
        <v>44398</v>
      </c>
      <c r="D38" s="49"/>
      <c r="E38" s="50"/>
      <c r="F38" s="51"/>
      <c r="G38" s="52"/>
      <c r="H38" s="54"/>
      <c r="I38" s="45" t="str">
        <f t="shared" si="1"/>
        <v>0</v>
      </c>
      <c r="J38" s="43">
        <f t="shared" si="2"/>
        <v>9.9999999999999995E-7</v>
      </c>
      <c r="K38" s="65"/>
      <c r="L38" s="65"/>
      <c r="M38" s="65"/>
      <c r="N38" s="65"/>
    </row>
    <row r="39" spans="2:14" ht="21" customHeight="1" x14ac:dyDescent="0.2">
      <c r="B39" s="17">
        <f t="shared" si="3"/>
        <v>5</v>
      </c>
      <c r="C39" s="18">
        <f t="shared" si="0"/>
        <v>44399</v>
      </c>
      <c r="D39" s="49"/>
      <c r="E39" s="50"/>
      <c r="F39" s="51"/>
      <c r="G39" s="52"/>
      <c r="H39" s="54"/>
      <c r="I39" s="45" t="str">
        <f t="shared" si="1"/>
        <v>0</v>
      </c>
      <c r="J39" s="43">
        <f t="shared" si="2"/>
        <v>9.9999999999999995E-7</v>
      </c>
      <c r="K39" s="65"/>
      <c r="L39" s="65"/>
      <c r="M39" s="65"/>
      <c r="N39" s="65"/>
    </row>
    <row r="40" spans="2:14" ht="21" customHeight="1" x14ac:dyDescent="0.2">
      <c r="B40" s="17">
        <f t="shared" si="3"/>
        <v>6</v>
      </c>
      <c r="C40" s="18">
        <f t="shared" si="0"/>
        <v>44400</v>
      </c>
      <c r="D40" s="49"/>
      <c r="E40" s="50"/>
      <c r="F40" s="51"/>
      <c r="G40" s="52"/>
      <c r="H40" s="54"/>
      <c r="I40" s="45" t="str">
        <f t="shared" si="1"/>
        <v>0</v>
      </c>
      <c r="J40" s="43">
        <f t="shared" si="2"/>
        <v>9.9999999999999995E-7</v>
      </c>
      <c r="K40" s="66"/>
      <c r="L40" s="66"/>
      <c r="M40" s="66"/>
      <c r="N40" s="66"/>
    </row>
    <row r="41" spans="2:14" ht="21" customHeight="1" x14ac:dyDescent="0.2">
      <c r="B41" s="17">
        <f t="shared" si="3"/>
        <v>7</v>
      </c>
      <c r="C41" s="18">
        <f t="shared" si="0"/>
        <v>44401</v>
      </c>
      <c r="D41" s="49"/>
      <c r="E41" s="50"/>
      <c r="F41" s="51"/>
      <c r="G41" s="52"/>
      <c r="H41" s="54"/>
      <c r="I41" s="45" t="str">
        <f t="shared" si="1"/>
        <v>0</v>
      </c>
      <c r="J41" s="43">
        <f t="shared" si="2"/>
        <v>9.9999999999999995E-7</v>
      </c>
      <c r="K41" s="64"/>
      <c r="L41" s="64"/>
      <c r="M41" s="64"/>
      <c r="N41" s="64"/>
    </row>
    <row r="42" spans="2:14" ht="21" customHeight="1" x14ac:dyDescent="0.2">
      <c r="B42" s="17">
        <f t="shared" si="3"/>
        <v>1</v>
      </c>
      <c r="C42" s="18">
        <f t="shared" si="0"/>
        <v>44402</v>
      </c>
      <c r="D42" s="49"/>
      <c r="E42" s="50"/>
      <c r="F42" s="51"/>
      <c r="G42" s="52"/>
      <c r="H42" s="54"/>
      <c r="I42" s="45" t="str">
        <f t="shared" si="1"/>
        <v>0</v>
      </c>
      <c r="J42" s="43">
        <f t="shared" si="2"/>
        <v>9.9999999999999995E-7</v>
      </c>
      <c r="K42" s="66"/>
      <c r="L42" s="66"/>
      <c r="M42" s="66"/>
      <c r="N42" s="66"/>
    </row>
    <row r="43" spans="2:14" ht="21" customHeight="1" x14ac:dyDescent="0.2">
      <c r="B43" s="17">
        <f t="shared" si="3"/>
        <v>2</v>
      </c>
      <c r="C43" s="18">
        <f t="shared" si="0"/>
        <v>44403</v>
      </c>
      <c r="D43" s="49"/>
      <c r="E43" s="50"/>
      <c r="F43" s="51"/>
      <c r="G43" s="52"/>
      <c r="H43" s="54"/>
      <c r="I43" s="45" t="str">
        <f t="shared" si="1"/>
        <v>0</v>
      </c>
      <c r="J43" s="43">
        <f t="shared" si="2"/>
        <v>9.9999999999999995E-7</v>
      </c>
      <c r="K43" s="64"/>
      <c r="L43" s="64"/>
      <c r="M43" s="64"/>
      <c r="N43" s="64"/>
    </row>
    <row r="44" spans="2:14" ht="21" customHeight="1" x14ac:dyDescent="0.2">
      <c r="B44" s="17">
        <f t="shared" si="3"/>
        <v>3</v>
      </c>
      <c r="C44" s="18">
        <f t="shared" si="0"/>
        <v>44404</v>
      </c>
      <c r="D44" s="49"/>
      <c r="E44" s="50"/>
      <c r="F44" s="51"/>
      <c r="G44" s="52"/>
      <c r="H44" s="54"/>
      <c r="I44" s="45" t="str">
        <f t="shared" si="1"/>
        <v>0</v>
      </c>
      <c r="J44" s="43">
        <f t="shared" si="2"/>
        <v>9.9999999999999995E-7</v>
      </c>
      <c r="K44" s="65"/>
      <c r="L44" s="65"/>
      <c r="M44" s="65"/>
      <c r="N44" s="65"/>
    </row>
    <row r="45" spans="2:14" ht="21" customHeight="1" x14ac:dyDescent="0.2">
      <c r="B45" s="17">
        <f t="shared" si="3"/>
        <v>4</v>
      </c>
      <c r="C45" s="18">
        <f t="shared" si="0"/>
        <v>44405</v>
      </c>
      <c r="D45" s="49"/>
      <c r="E45" s="50"/>
      <c r="F45" s="51"/>
      <c r="G45" s="52"/>
      <c r="H45" s="54"/>
      <c r="I45" s="45" t="str">
        <f t="shared" si="1"/>
        <v>0</v>
      </c>
      <c r="J45" s="43">
        <f t="shared" si="2"/>
        <v>9.9999999999999995E-7</v>
      </c>
      <c r="K45" s="65"/>
      <c r="L45" s="65"/>
      <c r="M45" s="65"/>
      <c r="N45" s="65"/>
    </row>
    <row r="46" spans="2:14" ht="21" customHeight="1" x14ac:dyDescent="0.2">
      <c r="B46" s="17">
        <f t="shared" si="3"/>
        <v>5</v>
      </c>
      <c r="C46" s="18">
        <f t="shared" si="0"/>
        <v>44406</v>
      </c>
      <c r="D46" s="49"/>
      <c r="E46" s="50"/>
      <c r="F46" s="51"/>
      <c r="G46" s="52"/>
      <c r="H46" s="54"/>
      <c r="I46" s="45" t="str">
        <f t="shared" si="1"/>
        <v>0</v>
      </c>
      <c r="J46" s="43">
        <f t="shared" si="2"/>
        <v>9.9999999999999995E-7</v>
      </c>
      <c r="K46" s="65"/>
      <c r="L46" s="65"/>
      <c r="M46" s="65"/>
      <c r="N46" s="65"/>
    </row>
    <row r="47" spans="2:14" ht="21" customHeight="1" x14ac:dyDescent="0.2">
      <c r="B47" s="17">
        <f t="shared" si="3"/>
        <v>6</v>
      </c>
      <c r="C47" s="18">
        <f t="shared" si="0"/>
        <v>44407</v>
      </c>
      <c r="D47" s="49"/>
      <c r="E47" s="50"/>
      <c r="F47" s="51"/>
      <c r="G47" s="52"/>
      <c r="H47" s="54"/>
      <c r="I47" s="45" t="str">
        <f t="shared" si="1"/>
        <v>0</v>
      </c>
      <c r="J47" s="43">
        <f t="shared" si="2"/>
        <v>9.9999999999999995E-7</v>
      </c>
      <c r="K47" s="65"/>
      <c r="L47" s="65"/>
      <c r="M47" s="65"/>
      <c r="N47" s="65"/>
    </row>
    <row r="48" spans="2:14" ht="21" customHeight="1" x14ac:dyDescent="0.2">
      <c r="B48" s="17">
        <f t="shared" si="3"/>
        <v>7</v>
      </c>
      <c r="C48" s="18">
        <f t="shared" si="0"/>
        <v>44408</v>
      </c>
      <c r="D48" s="49"/>
      <c r="E48" s="50"/>
      <c r="F48" s="51"/>
      <c r="G48" s="52"/>
      <c r="H48" s="54"/>
      <c r="I48" s="45" t="str">
        <f t="shared" si="1"/>
        <v>0</v>
      </c>
      <c r="J48" s="43">
        <f t="shared" si="2"/>
        <v>9.9999999999999995E-7</v>
      </c>
      <c r="K48" s="67"/>
      <c r="L48" s="67"/>
      <c r="M48" s="67"/>
      <c r="N48" s="67"/>
    </row>
    <row r="49" spans="2:14" ht="21" customHeight="1" x14ac:dyDescent="0.2">
      <c r="B49" s="116" t="s">
        <v>8</v>
      </c>
      <c r="C49" s="117"/>
      <c r="D49" s="113"/>
      <c r="E49" s="114"/>
      <c r="F49" s="114"/>
      <c r="G49" s="115"/>
      <c r="H49" s="26" t="str">
        <f>IF(SUM(H18:H48)=0,"",SUM(H18:H48))</f>
        <v/>
      </c>
      <c r="I49" s="26" t="str">
        <f>IF(SUM(I18:I48)=0, "",SUM(I18:I48))</f>
        <v/>
      </c>
      <c r="J49" s="44">
        <f>SUM(J18:J48)</f>
        <v>3.1000000000000008E-5</v>
      </c>
      <c r="K49" s="163" t="s">
        <v>37</v>
      </c>
      <c r="L49" s="164"/>
      <c r="M49" s="165"/>
      <c r="N49" s="77">
        <f>COUNTIF(N18:N48,"x")</f>
        <v>0</v>
      </c>
    </row>
    <row r="50" spans="2:14" ht="15.75" customHeight="1" x14ac:dyDescent="0.2">
      <c r="B50" s="82"/>
      <c r="C50" s="83"/>
      <c r="D50" s="83"/>
      <c r="E50" s="83"/>
      <c r="F50" s="83"/>
      <c r="G50" s="83"/>
      <c r="H50" s="84"/>
      <c r="I50" s="84"/>
      <c r="J50" s="85"/>
      <c r="K50" s="86" t="s">
        <v>39</v>
      </c>
      <c r="L50" s="87"/>
      <c r="M50" s="87"/>
      <c r="N50" s="88"/>
    </row>
    <row r="51" spans="2:14" ht="12" customHeight="1" x14ac:dyDescent="0.2">
      <c r="C51" s="12"/>
      <c r="D51" s="12"/>
      <c r="E51" s="12"/>
      <c r="F51" s="12"/>
      <c r="G51" s="11"/>
      <c r="H51" s="11"/>
      <c r="I51" s="11"/>
      <c r="J51" s="38"/>
    </row>
    <row r="52" spans="2:14" ht="82.5" customHeight="1" x14ac:dyDescent="0.2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3" spans="2:14" ht="12.75" customHeight="1" x14ac:dyDescent="0.2"/>
    <row r="54" spans="2:14" ht="12.75" customHeight="1" x14ac:dyDescent="0.2">
      <c r="B54" s="70" t="s">
        <v>27</v>
      </c>
    </row>
    <row r="55" spans="2:14" ht="12.75" customHeight="1" x14ac:dyDescent="0.2">
      <c r="B55" s="71" t="s">
        <v>28</v>
      </c>
      <c r="H55" s="73" t="s">
        <v>29</v>
      </c>
      <c r="I55" s="72"/>
      <c r="J55" s="72"/>
      <c r="K55" s="72"/>
      <c r="L55" s="72"/>
      <c r="M55" s="72"/>
      <c r="N55" s="72"/>
    </row>
  </sheetData>
  <sheetProtection password="84E8" sheet="1" objects="1" scenarios="1"/>
  <mergeCells count="39">
    <mergeCell ref="K49:M49"/>
    <mergeCell ref="K16:N16"/>
    <mergeCell ref="B6:E6"/>
    <mergeCell ref="F6:N6"/>
    <mergeCell ref="B1:N2"/>
    <mergeCell ref="B4:E4"/>
    <mergeCell ref="F4:N4"/>
    <mergeCell ref="B5:E5"/>
    <mergeCell ref="F5:N5"/>
    <mergeCell ref="D11:E11"/>
    <mergeCell ref="G11:H11"/>
    <mergeCell ref="I11:N11"/>
    <mergeCell ref="C7:I7"/>
    <mergeCell ref="B8:E8"/>
    <mergeCell ref="G8:N8"/>
    <mergeCell ref="B9:C9"/>
    <mergeCell ref="D9:E9"/>
    <mergeCell ref="G9:H9"/>
    <mergeCell ref="I9:N9"/>
    <mergeCell ref="G14:H14"/>
    <mergeCell ref="I14:N14"/>
    <mergeCell ref="B16:C16"/>
    <mergeCell ref="D16:E16"/>
    <mergeCell ref="F16:G16"/>
    <mergeCell ref="B10:C10"/>
    <mergeCell ref="D10:E10"/>
    <mergeCell ref="G10:H10"/>
    <mergeCell ref="I10:N10"/>
    <mergeCell ref="B11:C11"/>
    <mergeCell ref="B49:C49"/>
    <mergeCell ref="D49:G49"/>
    <mergeCell ref="B12:C12"/>
    <mergeCell ref="D12:E12"/>
    <mergeCell ref="D13:E13"/>
    <mergeCell ref="B52:N52"/>
    <mergeCell ref="G12:H12"/>
    <mergeCell ref="I12:N12"/>
    <mergeCell ref="G13:H13"/>
    <mergeCell ref="I13:N13"/>
  </mergeCells>
  <conditionalFormatting sqref="B18:H18">
    <cfRule type="expression" dxfId="263" priority="44" stopIfTrue="1">
      <formula>OR(WEEKDAY($C$18)=7,WEEKDAY($C$18)=1)</formula>
    </cfRule>
  </conditionalFormatting>
  <conditionalFormatting sqref="B19:H19">
    <cfRule type="expression" dxfId="262" priority="43" stopIfTrue="1">
      <formula>OR(WEEKDAY($C$19)=7,WEEKDAY($C$19)=1)</formula>
    </cfRule>
  </conditionalFormatting>
  <conditionalFormatting sqref="B20:H20">
    <cfRule type="expression" dxfId="261" priority="42" stopIfTrue="1">
      <formula>OR(WEEKDAY($C$20)=7,WEEKDAY($C$20)=1)</formula>
    </cfRule>
  </conditionalFormatting>
  <conditionalFormatting sqref="B21:C21 E21:H21">
    <cfRule type="expression" dxfId="260" priority="41" stopIfTrue="1">
      <formula>OR(WEEKDAY($C$21)=7,WEEKDAY($C$21)=1)</formula>
    </cfRule>
  </conditionalFormatting>
  <conditionalFormatting sqref="B22:H22">
    <cfRule type="expression" dxfId="259" priority="40" stopIfTrue="1">
      <formula>OR(WEEKDAY($C$22)=7,WEEKDAY($C$22)=1)</formula>
    </cfRule>
  </conditionalFormatting>
  <conditionalFormatting sqref="B23:H23">
    <cfRule type="expression" dxfId="258" priority="39" stopIfTrue="1">
      <formula>OR(WEEKDAY($C$23)=7,WEEKDAY($C$23)=1)</formula>
    </cfRule>
  </conditionalFormatting>
  <conditionalFormatting sqref="B24:H24">
    <cfRule type="expression" dxfId="257" priority="38" stopIfTrue="1">
      <formula>OR(WEEKDAY($C$24)=7,WEEKDAY($C$24)=1)</formula>
    </cfRule>
  </conditionalFormatting>
  <conditionalFormatting sqref="B25:H25">
    <cfRule type="expression" dxfId="256" priority="37" stopIfTrue="1">
      <formula>OR(WEEKDAY($C$25)=7,WEEKDAY($C$25)=1)</formula>
    </cfRule>
  </conditionalFormatting>
  <conditionalFormatting sqref="B26:H26">
    <cfRule type="expression" dxfId="255" priority="36" stopIfTrue="1">
      <formula>OR(WEEKDAY($C$26)=7,WEEKDAY($C$26)=1)</formula>
    </cfRule>
  </conditionalFormatting>
  <conditionalFormatting sqref="B27:H27">
    <cfRule type="expression" dxfId="254" priority="35" stopIfTrue="1">
      <formula>OR(WEEKDAY($C$27)=7,WEEKDAY($C$27)=1)</formula>
    </cfRule>
  </conditionalFormatting>
  <conditionalFormatting sqref="B28:H28">
    <cfRule type="expression" dxfId="253" priority="34" stopIfTrue="1">
      <formula>OR(WEEKDAY($C$28)=7,WEEKDAY($C$28)=1)</formula>
    </cfRule>
  </conditionalFormatting>
  <conditionalFormatting sqref="B29:H29">
    <cfRule type="expression" dxfId="252" priority="33" stopIfTrue="1">
      <formula>OR(WEEKDAY($C$29)=7,WEEKDAY($C$29)=1)</formula>
    </cfRule>
  </conditionalFormatting>
  <conditionalFormatting sqref="B30:H30">
    <cfRule type="expression" dxfId="251" priority="32" stopIfTrue="1">
      <formula>OR(WEEKDAY($C$30)=7,WEEKDAY($C$30)=1)</formula>
    </cfRule>
  </conditionalFormatting>
  <conditionalFormatting sqref="B31:H31">
    <cfRule type="expression" dxfId="250" priority="31" stopIfTrue="1">
      <formula>OR(WEEKDAY($C$31)=7,WEEKDAY($C$31)=1)</formula>
    </cfRule>
  </conditionalFormatting>
  <conditionalFormatting sqref="B32:H32">
    <cfRule type="expression" dxfId="249" priority="30" stopIfTrue="1">
      <formula>OR(WEEKDAY($C$32)=7,WEEKDAY($C$32)=1)</formula>
    </cfRule>
  </conditionalFormatting>
  <conditionalFormatting sqref="B33:G33">
    <cfRule type="expression" dxfId="248" priority="29" stopIfTrue="1">
      <formula>OR(WEEKDAY($C$33)=7,WEEKDAY($C$33)=1)</formula>
    </cfRule>
  </conditionalFormatting>
  <conditionalFormatting sqref="B34:G34">
    <cfRule type="expression" dxfId="247" priority="28" stopIfTrue="1">
      <formula>OR(WEEKDAY($C$34)=7,WEEKDAY($C$34)=1)</formula>
    </cfRule>
  </conditionalFormatting>
  <conditionalFormatting sqref="B35:G35">
    <cfRule type="expression" dxfId="246" priority="27" stopIfTrue="1">
      <formula>OR(WEEKDAY($C$35)=7,WEEKDAY($C$35)=1)</formula>
    </cfRule>
  </conditionalFormatting>
  <conditionalFormatting sqref="B36:G36">
    <cfRule type="expression" dxfId="245" priority="26" stopIfTrue="1">
      <formula>OR(WEEKDAY($C$36)=7,WEEKDAY($C$36)=1)</formula>
    </cfRule>
  </conditionalFormatting>
  <conditionalFormatting sqref="B37:G37">
    <cfRule type="expression" dxfId="244" priority="25" stopIfTrue="1">
      <formula>OR(WEEKDAY($C$37)=7,WEEKDAY($C$37)=1)</formula>
    </cfRule>
  </conditionalFormatting>
  <conditionalFormatting sqref="B38:H38">
    <cfRule type="expression" dxfId="243" priority="24" stopIfTrue="1">
      <formula>OR(WEEKDAY($C$38)=7,WEEKDAY($C$38)=1)</formula>
    </cfRule>
  </conditionalFormatting>
  <conditionalFormatting sqref="B39:H39">
    <cfRule type="expression" dxfId="242" priority="23" stopIfTrue="1">
      <formula>OR(WEEKDAY($C$39)=7,WEEKDAY($C$39)=1)</formula>
    </cfRule>
  </conditionalFormatting>
  <conditionalFormatting sqref="B40:G40">
    <cfRule type="expression" dxfId="241" priority="22" stopIfTrue="1">
      <formula>OR(WEEKDAY($C$40)=7,WEEKDAY($C$40)=1)</formula>
    </cfRule>
  </conditionalFormatting>
  <conditionalFormatting sqref="B41:G41">
    <cfRule type="expression" dxfId="240" priority="21" stopIfTrue="1">
      <formula>OR(WEEKDAY($C$41)=7,WEEKDAY($C$41)=1)</formula>
    </cfRule>
  </conditionalFormatting>
  <conditionalFormatting sqref="B42:G42">
    <cfRule type="expression" dxfId="239" priority="20" stopIfTrue="1">
      <formula>OR(WEEKDAY($C$42)=7,WEEKDAY($C$42)=1)</formula>
    </cfRule>
  </conditionalFormatting>
  <conditionalFormatting sqref="B43:G43">
    <cfRule type="expression" dxfId="238" priority="19" stopIfTrue="1">
      <formula>OR(WEEKDAY($C$43)=7,WEEKDAY($C$43)=1)</formula>
    </cfRule>
  </conditionalFormatting>
  <conditionalFormatting sqref="B44:G44">
    <cfRule type="expression" dxfId="237" priority="18" stopIfTrue="1">
      <formula>OR(WEEKDAY($C$44)=7,WEEKDAY($C$44)=1)</formula>
    </cfRule>
  </conditionalFormatting>
  <conditionalFormatting sqref="B45:H45">
    <cfRule type="expression" dxfId="236" priority="17" stopIfTrue="1">
      <formula>OR(WEEKDAY($C$45)=7,WEEKDAY($C$45)=1)</formula>
    </cfRule>
  </conditionalFormatting>
  <conditionalFormatting sqref="B46:H46">
    <cfRule type="expression" dxfId="235" priority="16" stopIfTrue="1">
      <formula>OR(WEEKDAY($C$46)=7,WEEKDAY($C$46)=1)</formula>
    </cfRule>
  </conditionalFormatting>
  <conditionalFormatting sqref="B47:G47">
    <cfRule type="expression" dxfId="234" priority="15" stopIfTrue="1">
      <formula>OR(WEEKDAY($C$47)=7,WEEKDAY($C$47)=1)</formula>
    </cfRule>
  </conditionalFormatting>
  <conditionalFormatting sqref="B48:G48">
    <cfRule type="expression" dxfId="233" priority="14" stopIfTrue="1">
      <formula>OR(WEEKDAY($C$48)=7,WEEKDAY($C$48)=1)</formula>
    </cfRule>
  </conditionalFormatting>
  <conditionalFormatting sqref="D21">
    <cfRule type="expression" dxfId="232" priority="13" stopIfTrue="1">
      <formula>OR(WEEKDAY($C$20)=7,WEEKDAY($C$20)=1)</formula>
    </cfRule>
  </conditionalFormatting>
  <conditionalFormatting sqref="H33">
    <cfRule type="expression" dxfId="231" priority="12" stopIfTrue="1">
      <formula>OR(WEEKDAY($C$26)=7,WEEKDAY($C$26)=1)</formula>
    </cfRule>
  </conditionalFormatting>
  <conditionalFormatting sqref="H34">
    <cfRule type="expression" dxfId="230" priority="11" stopIfTrue="1">
      <formula>OR(WEEKDAY($C$27)=7,WEEKDAY($C$27)=1)</formula>
    </cfRule>
  </conditionalFormatting>
  <conditionalFormatting sqref="H35">
    <cfRule type="expression" dxfId="229" priority="10" stopIfTrue="1">
      <formula>OR(WEEKDAY($C$28)=7,WEEKDAY($C$28)=1)</formula>
    </cfRule>
  </conditionalFormatting>
  <conditionalFormatting sqref="H36">
    <cfRule type="expression" dxfId="228" priority="9" stopIfTrue="1">
      <formula>OR(WEEKDAY($C$29)=7,WEEKDAY($C$29)=1)</formula>
    </cfRule>
  </conditionalFormatting>
  <conditionalFormatting sqref="H37">
    <cfRule type="expression" dxfId="227" priority="8" stopIfTrue="1">
      <formula>OR(WEEKDAY($C$30)=7,WEEKDAY($C$30)=1)</formula>
    </cfRule>
  </conditionalFormatting>
  <conditionalFormatting sqref="H40">
    <cfRule type="expression" dxfId="226" priority="7" stopIfTrue="1">
      <formula>OR(WEEKDAY($C$26)=7,WEEKDAY($C$26)=1)</formula>
    </cfRule>
  </conditionalFormatting>
  <conditionalFormatting sqref="H41">
    <cfRule type="expression" dxfId="225" priority="6" stopIfTrue="1">
      <formula>OR(WEEKDAY($C$27)=7,WEEKDAY($C$27)=1)</formula>
    </cfRule>
  </conditionalFormatting>
  <conditionalFormatting sqref="H42">
    <cfRule type="expression" dxfId="224" priority="5" stopIfTrue="1">
      <formula>OR(WEEKDAY($C$28)=7,WEEKDAY($C$28)=1)</formula>
    </cfRule>
  </conditionalFormatting>
  <conditionalFormatting sqref="H43">
    <cfRule type="expression" dxfId="223" priority="4" stopIfTrue="1">
      <formula>OR(WEEKDAY($C$29)=7,WEEKDAY($C$29)=1)</formula>
    </cfRule>
  </conditionalFormatting>
  <conditionalFormatting sqref="H44">
    <cfRule type="expression" dxfId="222" priority="3" stopIfTrue="1">
      <formula>OR(WEEKDAY($C$30)=7,WEEKDAY($C$30)=1)</formula>
    </cfRule>
  </conditionalFormatting>
  <conditionalFormatting sqref="H47">
    <cfRule type="expression" dxfId="221" priority="2" stopIfTrue="1">
      <formula>OR(WEEKDAY($C$26)=7,WEEKDAY($C$26)=1)</formula>
    </cfRule>
  </conditionalFormatting>
  <conditionalFormatting sqref="H48">
    <cfRule type="expression" dxfId="220" priority="1" stopIfTrue="1">
      <formula>OR(WEEKDAY($C$27)=7,WEEKDAY($C$27)=1)</formula>
    </cfRule>
  </conditionalFormatting>
  <printOptions horizontalCentered="1"/>
  <pageMargins left="0.59055118110236227" right="0.59055118110236227" top="0.59055118110236227" bottom="0.59055118110236227" header="0" footer="0"/>
  <pageSetup paperSize="9" scale="67" orientation="portrait" horizontalDpi="300" verticalDpi="300" r:id="rId1"/>
  <headerFooter alignWithMargins="0"/>
  <ignoredErrors>
    <ignoredError sqref="F5:F6 F4 D11 D9 I1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5"/>
  <sheetViews>
    <sheetView showGridLines="0" showRowColHeaders="0" showZeros="0" showRuler="0" showOutlineSymbols="0" zoomScaleNormal="100" workbookViewId="0">
      <selection activeCell="B1" sqref="B1:N2"/>
    </sheetView>
  </sheetViews>
  <sheetFormatPr baseColWidth="10" defaultRowHeight="12.75" x14ac:dyDescent="0.2"/>
  <cols>
    <col min="1" max="1" width="2.42578125" customWidth="1"/>
    <col min="2" max="2" width="5.28515625" customWidth="1"/>
    <col min="4" max="8" width="11.28515625" customWidth="1"/>
    <col min="9" max="9" width="10.7109375" customWidth="1"/>
    <col min="10" max="10" width="10.7109375" style="39" customWidth="1"/>
    <col min="11" max="14" width="7.7109375" customWidth="1"/>
    <col min="15" max="15" width="2.42578125" customWidth="1"/>
  </cols>
  <sheetData>
    <row r="1" spans="1:22" ht="21" customHeight="1" x14ac:dyDescent="0.2">
      <c r="B1" s="190" t="s">
        <v>10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4"/>
    </row>
    <row r="2" spans="1:22" s="1" customFormat="1" ht="21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8"/>
      <c r="P2" s="8"/>
      <c r="Q2" s="2"/>
      <c r="R2" s="2"/>
      <c r="S2" s="2"/>
      <c r="T2" s="2"/>
      <c r="U2" s="2"/>
      <c r="V2" s="2"/>
    </row>
    <row r="3" spans="1:22" s="1" customFormat="1" ht="15" customHeight="1" x14ac:dyDescent="0.2">
      <c r="B3" s="46" t="str">
        <f>Stamminfo!B2</f>
        <v>Letzte Aktualisierung: 30.06.2021</v>
      </c>
      <c r="C3" s="47"/>
      <c r="D3" s="4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/>
      <c r="R3"/>
      <c r="S3"/>
      <c r="T3" s="3"/>
      <c r="U3" s="3"/>
      <c r="V3" s="2"/>
    </row>
    <row r="4" spans="1:22" s="1" customFormat="1" ht="21" customHeight="1" x14ac:dyDescent="0.2">
      <c r="B4" s="152" t="s">
        <v>11</v>
      </c>
      <c r="C4" s="153"/>
      <c r="D4" s="153"/>
      <c r="E4" s="154"/>
      <c r="F4" s="175">
        <f>Stamminfo!C3</f>
        <v>0</v>
      </c>
      <c r="G4" s="176"/>
      <c r="H4" s="176"/>
      <c r="I4" s="176"/>
      <c r="J4" s="176"/>
      <c r="K4" s="176"/>
      <c r="L4" s="176"/>
      <c r="M4" s="176"/>
      <c r="N4" s="177"/>
      <c r="O4" s="10"/>
      <c r="P4" s="7"/>
      <c r="Q4"/>
      <c r="R4"/>
      <c r="S4"/>
      <c r="T4" s="4"/>
      <c r="U4" s="4"/>
      <c r="V4" s="2"/>
    </row>
    <row r="5" spans="1:22" s="1" customFormat="1" ht="21" customHeight="1" x14ac:dyDescent="0.2">
      <c r="B5" s="157" t="s">
        <v>31</v>
      </c>
      <c r="C5" s="158"/>
      <c r="D5" s="158"/>
      <c r="E5" s="159"/>
      <c r="F5" s="178">
        <f>Stamminfo!C4</f>
        <v>0</v>
      </c>
      <c r="G5" s="179"/>
      <c r="H5" s="179"/>
      <c r="I5" s="179"/>
      <c r="J5" s="179"/>
      <c r="K5" s="179"/>
      <c r="L5" s="179"/>
      <c r="M5" s="179"/>
      <c r="N5" s="180"/>
      <c r="O5" s="7"/>
      <c r="P5" s="7"/>
      <c r="Q5"/>
      <c r="R5"/>
      <c r="S5"/>
      <c r="T5" s="3"/>
      <c r="U5" s="5"/>
      <c r="V5" s="6"/>
    </row>
    <row r="6" spans="1:22" s="1" customFormat="1" ht="21" customHeight="1" x14ac:dyDescent="0.2">
      <c r="B6" s="160" t="s">
        <v>12</v>
      </c>
      <c r="C6" s="161"/>
      <c r="D6" s="161"/>
      <c r="E6" s="119"/>
      <c r="F6" s="181">
        <f>IF(Stamminfo!C5="","",DATE(Stamminfo!C5,8,DAY(1)))</f>
        <v>44409</v>
      </c>
      <c r="G6" s="182"/>
      <c r="H6" s="182"/>
      <c r="I6" s="182"/>
      <c r="J6" s="182"/>
      <c r="K6" s="182"/>
      <c r="L6" s="182"/>
      <c r="M6" s="182"/>
      <c r="N6" s="183"/>
      <c r="O6" s="7"/>
      <c r="P6" s="7"/>
      <c r="Q6"/>
      <c r="R6"/>
      <c r="S6"/>
      <c r="T6" s="3"/>
      <c r="U6" s="5"/>
      <c r="V6" s="6"/>
    </row>
    <row r="7" spans="1:22" s="1" customFormat="1" ht="15" customHeight="1" x14ac:dyDescent="0.2">
      <c r="B7" s="24"/>
      <c r="C7" s="150"/>
      <c r="D7" s="150"/>
      <c r="E7" s="151"/>
      <c r="F7" s="151"/>
      <c r="G7" s="151"/>
      <c r="H7" s="151"/>
      <c r="I7" s="151"/>
      <c r="J7" s="37"/>
      <c r="K7" s="13"/>
      <c r="L7" s="13"/>
      <c r="M7" s="13"/>
      <c r="N7" s="13"/>
      <c r="O7" s="7"/>
      <c r="P7" s="7"/>
      <c r="Q7"/>
      <c r="R7"/>
      <c r="S7"/>
      <c r="T7" s="3"/>
      <c r="U7" s="5"/>
      <c r="V7" s="6"/>
    </row>
    <row r="8" spans="1:22" s="1" customFormat="1" ht="21" customHeight="1" x14ac:dyDescent="0.2">
      <c r="A8" s="9"/>
      <c r="B8" s="137" t="s">
        <v>15</v>
      </c>
      <c r="C8" s="138"/>
      <c r="D8" s="138"/>
      <c r="E8" s="138"/>
      <c r="F8" s="24"/>
      <c r="G8" s="184" t="s">
        <v>14</v>
      </c>
      <c r="H8" s="185"/>
      <c r="I8" s="185"/>
      <c r="J8" s="185"/>
      <c r="K8" s="185"/>
      <c r="L8" s="185"/>
      <c r="M8" s="185"/>
      <c r="N8" s="186"/>
      <c r="O8" s="7"/>
      <c r="P8" s="7"/>
      <c r="Q8"/>
      <c r="R8"/>
      <c r="S8"/>
      <c r="T8" s="3"/>
      <c r="U8" s="5"/>
      <c r="V8" s="6"/>
    </row>
    <row r="9" spans="1:22" s="1" customFormat="1" ht="21" customHeight="1" x14ac:dyDescent="0.2">
      <c r="A9" s="9"/>
      <c r="B9" s="126" t="s">
        <v>24</v>
      </c>
      <c r="C9" s="127"/>
      <c r="D9" s="128" t="str">
        <f>IF(Juli!D13="kein Vortrag","0",Juli!D13)</f>
        <v>0</v>
      </c>
      <c r="E9" s="129"/>
      <c r="F9" s="23"/>
      <c r="G9" s="142" t="s">
        <v>16</v>
      </c>
      <c r="H9" s="143"/>
      <c r="I9" s="134" t="str">
        <f>H49</f>
        <v/>
      </c>
      <c r="J9" s="135"/>
      <c r="K9" s="135"/>
      <c r="L9" s="135"/>
      <c r="M9" s="135"/>
      <c r="N9" s="136"/>
      <c r="O9" s="7"/>
      <c r="P9" s="7"/>
      <c r="Q9"/>
      <c r="R9"/>
      <c r="S9"/>
      <c r="T9" s="3"/>
      <c r="U9" s="5"/>
      <c r="V9" s="6"/>
    </row>
    <row r="10" spans="1:22" s="1" customFormat="1" ht="21" customHeight="1" x14ac:dyDescent="0.2">
      <c r="A10" s="9"/>
      <c r="B10" s="126" t="s">
        <v>25</v>
      </c>
      <c r="C10" s="127"/>
      <c r="D10" s="128"/>
      <c r="E10" s="129"/>
      <c r="F10" s="23"/>
      <c r="G10" s="148" t="s">
        <v>9</v>
      </c>
      <c r="H10" s="149"/>
      <c r="I10" s="120" t="str">
        <f>IF(Juli!I14="","0",Juli!I14)</f>
        <v>0</v>
      </c>
      <c r="J10" s="121"/>
      <c r="K10" s="121"/>
      <c r="L10" s="121"/>
      <c r="M10" s="121"/>
      <c r="N10" s="122"/>
      <c r="O10" s="7"/>
      <c r="P10" s="7"/>
      <c r="Q10"/>
      <c r="R10"/>
      <c r="S10"/>
      <c r="T10" s="3"/>
      <c r="U10" s="5"/>
      <c r="V10" s="6"/>
    </row>
    <row r="11" spans="1:22" s="1" customFormat="1" ht="21" customHeight="1" x14ac:dyDescent="0.2">
      <c r="A11" s="9"/>
      <c r="B11" s="126" t="s">
        <v>7</v>
      </c>
      <c r="C11" s="127"/>
      <c r="D11" s="128">
        <f>D9+D10</f>
        <v>0</v>
      </c>
      <c r="E11" s="129"/>
      <c r="F11" s="23"/>
      <c r="G11" s="142" t="s">
        <v>26</v>
      </c>
      <c r="H11" s="143"/>
      <c r="I11" s="134" t="str">
        <f>IF(I9="","",SUM(I9-I10))</f>
        <v/>
      </c>
      <c r="J11" s="135"/>
      <c r="K11" s="135"/>
      <c r="L11" s="135"/>
      <c r="M11" s="135"/>
      <c r="N11" s="136"/>
      <c r="O11" s="7"/>
      <c r="P11" s="7"/>
      <c r="Q11"/>
      <c r="R11"/>
      <c r="S11"/>
      <c r="T11" s="3"/>
      <c r="U11" s="5"/>
      <c r="V11" s="6"/>
    </row>
    <row r="12" spans="1:22" s="1" customFormat="1" ht="21" customHeight="1" x14ac:dyDescent="0.2">
      <c r="A12" s="9"/>
      <c r="B12" s="118" t="s">
        <v>5</v>
      </c>
      <c r="C12" s="119"/>
      <c r="D12" s="155"/>
      <c r="E12" s="156"/>
      <c r="F12" s="23"/>
      <c r="G12" s="142" t="s">
        <v>13</v>
      </c>
      <c r="H12" s="143"/>
      <c r="I12" s="134" t="str">
        <f>I49</f>
        <v/>
      </c>
      <c r="J12" s="135"/>
      <c r="K12" s="135"/>
      <c r="L12" s="135"/>
      <c r="M12" s="135"/>
      <c r="N12" s="136"/>
      <c r="O12" s="7"/>
      <c r="P12" s="7"/>
      <c r="Q12"/>
      <c r="R12"/>
      <c r="S12"/>
      <c r="T12" s="3"/>
      <c r="U12" s="5"/>
      <c r="V12" s="6"/>
    </row>
    <row r="13" spans="1:22" s="1" customFormat="1" ht="21" customHeight="1" x14ac:dyDescent="0.2">
      <c r="A13" s="9"/>
      <c r="B13" s="68" t="s">
        <v>6</v>
      </c>
      <c r="C13" s="69"/>
      <c r="D13" s="130" t="str">
        <f>IF(SUM(D11-D12)=0,"0",SUM(D11-D12))</f>
        <v>0</v>
      </c>
      <c r="E13" s="131"/>
      <c r="F13" s="23"/>
      <c r="G13" s="144" t="s">
        <v>4</v>
      </c>
      <c r="H13" s="145"/>
      <c r="I13" s="120"/>
      <c r="J13" s="121"/>
      <c r="K13" s="121"/>
      <c r="L13" s="121"/>
      <c r="M13" s="121"/>
      <c r="N13" s="122"/>
      <c r="O13" s="7"/>
      <c r="P13" s="7"/>
      <c r="Q13"/>
      <c r="R13"/>
      <c r="S13"/>
      <c r="T13" s="3"/>
      <c r="U13" s="5"/>
      <c r="V13" s="6"/>
    </row>
    <row r="14" spans="1:22" s="1" customFormat="1" ht="21" customHeight="1" x14ac:dyDescent="0.2">
      <c r="A14" s="9"/>
      <c r="B14" s="19"/>
      <c r="C14" s="13"/>
      <c r="D14" s="13"/>
      <c r="E14" s="20"/>
      <c r="F14" s="24"/>
      <c r="G14" s="146" t="s">
        <v>6</v>
      </c>
      <c r="H14" s="147"/>
      <c r="I14" s="123" t="str">
        <f>IF(OR(I9="",I12=""),"",I12+I13-I11)</f>
        <v/>
      </c>
      <c r="J14" s="124"/>
      <c r="K14" s="124"/>
      <c r="L14" s="124"/>
      <c r="M14" s="124"/>
      <c r="N14" s="125"/>
      <c r="O14" s="7"/>
      <c r="P14" s="7"/>
      <c r="Q14"/>
      <c r="R14"/>
      <c r="S14"/>
      <c r="T14" s="3"/>
      <c r="U14" s="5"/>
      <c r="V14" s="6"/>
    </row>
    <row r="15" spans="1:22" ht="15" customHeight="1" x14ac:dyDescent="0.2">
      <c r="B15" s="21"/>
      <c r="C15" s="22"/>
      <c r="D15" s="22"/>
      <c r="E15" s="25"/>
      <c r="F15" s="22"/>
      <c r="G15" s="22"/>
      <c r="H15" s="22"/>
      <c r="I15" s="22"/>
      <c r="J15" s="38"/>
      <c r="K15" s="36"/>
      <c r="L15" s="36"/>
      <c r="M15" s="36"/>
      <c r="N15" s="36"/>
      <c r="O15" s="21"/>
      <c r="P15" s="21"/>
    </row>
    <row r="16" spans="1:22" ht="24" customHeight="1" x14ac:dyDescent="0.2">
      <c r="B16" s="132" t="s">
        <v>0</v>
      </c>
      <c r="C16" s="133"/>
      <c r="D16" s="139" t="s">
        <v>1</v>
      </c>
      <c r="E16" s="140"/>
      <c r="F16" s="139" t="s">
        <v>2</v>
      </c>
      <c r="G16" s="141"/>
      <c r="H16" s="29" t="s">
        <v>3</v>
      </c>
      <c r="I16" s="40" t="s">
        <v>19</v>
      </c>
      <c r="J16" s="41" t="s">
        <v>20</v>
      </c>
      <c r="K16" s="166" t="s">
        <v>38</v>
      </c>
      <c r="L16" s="167"/>
      <c r="M16" s="167"/>
      <c r="N16" s="168"/>
      <c r="O16" s="21"/>
      <c r="P16" s="21"/>
    </row>
    <row r="17" spans="2:16" ht="15.75" customHeight="1" x14ac:dyDescent="0.2">
      <c r="B17" s="30"/>
      <c r="C17" s="31"/>
      <c r="D17" s="33" t="s">
        <v>17</v>
      </c>
      <c r="E17" s="34" t="s">
        <v>18</v>
      </c>
      <c r="F17" s="33" t="s">
        <v>17</v>
      </c>
      <c r="G17" s="34" t="s">
        <v>18</v>
      </c>
      <c r="H17" s="32"/>
      <c r="I17" s="32"/>
      <c r="J17" s="42"/>
      <c r="K17" s="76" t="s">
        <v>33</v>
      </c>
      <c r="L17" s="76" t="s">
        <v>34</v>
      </c>
      <c r="M17" s="76" t="s">
        <v>32</v>
      </c>
      <c r="N17" s="76" t="s">
        <v>35</v>
      </c>
      <c r="O17" s="21"/>
      <c r="P17" s="21"/>
    </row>
    <row r="18" spans="2:16" ht="21" customHeight="1" x14ac:dyDescent="0.2">
      <c r="B18" s="15">
        <f>WEEKDAY(Beginndatum_1)</f>
        <v>1</v>
      </c>
      <c r="C18" s="16">
        <f>Beginndatum_1</f>
        <v>44409</v>
      </c>
      <c r="D18" s="48"/>
      <c r="E18" s="27"/>
      <c r="F18" s="28"/>
      <c r="G18" s="28"/>
      <c r="H18" s="53"/>
      <c r="I18" s="45" t="str">
        <f>IF(OR(K18="x",L18="x",M18="x", ),H18,IF(F18&lt;&gt;"",((G18+(G18&lt;F18)-F18)+(E18+(E18&lt;D18)-D18))*24,IF(D18&lt;&gt;"",((E18+(E18&lt;D18)-D18)+(G18+(G18&lt;F18)-F18))*24,"0")))</f>
        <v>0</v>
      </c>
      <c r="J18" s="43">
        <f>IF(OR(N18="krank",N18="Urlaub",N18="Feiertag"),"0",IF(OR(C18="",I18=0),"",IF(I18-H18=0,0.000001,I18-H18)))</f>
        <v>9.9999999999999995E-7</v>
      </c>
      <c r="K18" s="60"/>
      <c r="L18" s="60"/>
      <c r="M18" s="60"/>
      <c r="N18" s="60"/>
      <c r="O18" s="21"/>
      <c r="P18" s="21"/>
    </row>
    <row r="19" spans="2:16" ht="21" customHeight="1" x14ac:dyDescent="0.2">
      <c r="B19" s="17">
        <f>IF(C19="","",WEEKDAY(C19))</f>
        <v>2</v>
      </c>
      <c r="C19" s="18">
        <f t="shared" ref="C19:C48" si="0">IF(C18&lt;&gt;"",IF(MONTH(Beginndatum_1)=MONTH(C18+1),C18+1,""),"")</f>
        <v>44410</v>
      </c>
      <c r="D19" s="49"/>
      <c r="E19" s="50"/>
      <c r="F19" s="51"/>
      <c r="G19" s="52"/>
      <c r="H19" s="54"/>
      <c r="I19" s="45" t="str">
        <f t="shared" ref="I19:I48" si="1">IF(OR(K19="x",L19="x",M19="x", ),H19,IF(F19&lt;&gt;"",((G19+(G19&lt;F19)-F19)+(E19+(E19&lt;D19)-D19))*24,IF(D19&lt;&gt;"",((E19+(E19&lt;D19)-D19)+(G19+(G19&lt;F19)-F19))*24,"0")))</f>
        <v>0</v>
      </c>
      <c r="J19" s="43">
        <f t="shared" ref="J19:J48" si="2">IF(OR(N19="krank",N19="Urlaub",N19="Feiertag"),"0",IF(OR(C19="",I19=0),"",IF(I19-H19=0,0.000001,I19-H19)))</f>
        <v>9.9999999999999995E-7</v>
      </c>
      <c r="K19" s="60"/>
      <c r="L19" s="60"/>
      <c r="M19" s="60"/>
      <c r="N19" s="60"/>
      <c r="O19" s="21"/>
      <c r="P19" s="21"/>
    </row>
    <row r="20" spans="2:16" ht="21" customHeight="1" x14ac:dyDescent="0.2">
      <c r="B20" s="17">
        <f t="shared" ref="B20:B48" si="3">IF(C20="","",WEEKDAY(C20))</f>
        <v>3</v>
      </c>
      <c r="C20" s="18">
        <f t="shared" si="0"/>
        <v>44411</v>
      </c>
      <c r="D20" s="49"/>
      <c r="E20" s="50"/>
      <c r="F20" s="51"/>
      <c r="G20" s="52"/>
      <c r="H20" s="54"/>
      <c r="I20" s="45" t="str">
        <f t="shared" si="1"/>
        <v>0</v>
      </c>
      <c r="J20" s="43">
        <f t="shared" si="2"/>
        <v>9.9999999999999995E-7</v>
      </c>
      <c r="K20" s="61"/>
      <c r="L20" s="61"/>
      <c r="M20" s="61"/>
      <c r="N20" s="61"/>
      <c r="O20" s="21"/>
      <c r="P20" s="21"/>
    </row>
    <row r="21" spans="2:16" ht="21" customHeight="1" x14ac:dyDescent="0.2">
      <c r="B21" s="17">
        <f t="shared" si="3"/>
        <v>4</v>
      </c>
      <c r="C21" s="18">
        <f t="shared" si="0"/>
        <v>44412</v>
      </c>
      <c r="D21" s="49"/>
      <c r="E21" s="50"/>
      <c r="F21" s="51"/>
      <c r="G21" s="52"/>
      <c r="H21" s="54"/>
      <c r="I21" s="45" t="str">
        <f t="shared" si="1"/>
        <v>0</v>
      </c>
      <c r="J21" s="43">
        <f t="shared" si="2"/>
        <v>9.9999999999999995E-7</v>
      </c>
      <c r="K21" s="62"/>
      <c r="L21" s="62"/>
      <c r="M21" s="62"/>
      <c r="N21" s="62"/>
      <c r="O21" s="21"/>
      <c r="P21" s="21"/>
    </row>
    <row r="22" spans="2:16" ht="21" customHeight="1" x14ac:dyDescent="0.2">
      <c r="B22" s="17">
        <f t="shared" si="3"/>
        <v>5</v>
      </c>
      <c r="C22" s="18">
        <f t="shared" si="0"/>
        <v>44413</v>
      </c>
      <c r="D22" s="49"/>
      <c r="E22" s="50"/>
      <c r="F22" s="51"/>
      <c r="G22" s="52"/>
      <c r="H22" s="54"/>
      <c r="I22" s="45" t="str">
        <f t="shared" si="1"/>
        <v>0</v>
      </c>
      <c r="J22" s="43">
        <f t="shared" si="2"/>
        <v>9.9999999999999995E-7</v>
      </c>
      <c r="K22" s="63"/>
      <c r="L22" s="63"/>
      <c r="M22" s="63"/>
      <c r="N22" s="63"/>
      <c r="O22" s="21"/>
      <c r="P22" s="21"/>
    </row>
    <row r="23" spans="2:16" ht="21" customHeight="1" x14ac:dyDescent="0.2">
      <c r="B23" s="17">
        <f t="shared" si="3"/>
        <v>6</v>
      </c>
      <c r="C23" s="18">
        <f t="shared" si="0"/>
        <v>44414</v>
      </c>
      <c r="D23" s="49"/>
      <c r="E23" s="50"/>
      <c r="F23" s="51"/>
      <c r="G23" s="52"/>
      <c r="H23" s="54"/>
      <c r="I23" s="45" t="str">
        <f t="shared" si="1"/>
        <v>0</v>
      </c>
      <c r="J23" s="43">
        <f t="shared" si="2"/>
        <v>9.9999999999999995E-7</v>
      </c>
      <c r="K23" s="62"/>
      <c r="L23" s="62"/>
      <c r="M23" s="62"/>
      <c r="N23" s="62"/>
      <c r="O23" s="21"/>
      <c r="P23" s="21"/>
    </row>
    <row r="24" spans="2:16" ht="21" customHeight="1" x14ac:dyDescent="0.2">
      <c r="B24" s="17">
        <f t="shared" si="3"/>
        <v>7</v>
      </c>
      <c r="C24" s="18">
        <f t="shared" si="0"/>
        <v>44415</v>
      </c>
      <c r="D24" s="49"/>
      <c r="E24" s="50"/>
      <c r="F24" s="51"/>
      <c r="G24" s="52"/>
      <c r="H24" s="54"/>
      <c r="I24" s="45" t="str">
        <f t="shared" si="1"/>
        <v>0</v>
      </c>
      <c r="J24" s="43">
        <f t="shared" si="2"/>
        <v>9.9999999999999995E-7</v>
      </c>
      <c r="K24" s="64"/>
      <c r="L24" s="64"/>
      <c r="M24" s="64"/>
      <c r="N24" s="64"/>
      <c r="O24" s="21"/>
      <c r="P24" s="21"/>
    </row>
    <row r="25" spans="2:16" ht="21" customHeight="1" x14ac:dyDescent="0.2">
      <c r="B25" s="17">
        <f t="shared" si="3"/>
        <v>1</v>
      </c>
      <c r="C25" s="18">
        <f t="shared" si="0"/>
        <v>44416</v>
      </c>
      <c r="D25" s="49"/>
      <c r="E25" s="50"/>
      <c r="F25" s="51"/>
      <c r="G25" s="52"/>
      <c r="H25" s="54"/>
      <c r="I25" s="45" t="str">
        <f t="shared" si="1"/>
        <v>0</v>
      </c>
      <c r="J25" s="43">
        <f t="shared" si="2"/>
        <v>9.9999999999999995E-7</v>
      </c>
      <c r="K25" s="65"/>
      <c r="L25" s="65"/>
      <c r="M25" s="65"/>
      <c r="N25" s="65"/>
      <c r="O25" s="21"/>
      <c r="P25" s="21"/>
    </row>
    <row r="26" spans="2:16" ht="21" customHeight="1" x14ac:dyDescent="0.2">
      <c r="B26" s="17">
        <f t="shared" si="3"/>
        <v>2</v>
      </c>
      <c r="C26" s="18">
        <f t="shared" si="0"/>
        <v>44417</v>
      </c>
      <c r="D26" s="49"/>
      <c r="E26" s="50"/>
      <c r="F26" s="51"/>
      <c r="G26" s="52"/>
      <c r="H26" s="54"/>
      <c r="I26" s="45" t="str">
        <f t="shared" si="1"/>
        <v>0</v>
      </c>
      <c r="J26" s="43">
        <f t="shared" si="2"/>
        <v>9.9999999999999995E-7</v>
      </c>
      <c r="K26" s="65"/>
      <c r="L26" s="65"/>
      <c r="M26" s="65"/>
      <c r="N26" s="65"/>
      <c r="O26" s="21"/>
      <c r="P26" s="21"/>
    </row>
    <row r="27" spans="2:16" ht="21" customHeight="1" x14ac:dyDescent="0.2">
      <c r="B27" s="17">
        <f t="shared" si="3"/>
        <v>3</v>
      </c>
      <c r="C27" s="18">
        <f t="shared" si="0"/>
        <v>44418</v>
      </c>
      <c r="D27" s="49"/>
      <c r="E27" s="50"/>
      <c r="F27" s="51"/>
      <c r="G27" s="52"/>
      <c r="H27" s="54"/>
      <c r="I27" s="45" t="str">
        <f t="shared" si="1"/>
        <v>0</v>
      </c>
      <c r="J27" s="43">
        <f t="shared" si="2"/>
        <v>9.9999999999999995E-7</v>
      </c>
      <c r="K27" s="65"/>
      <c r="L27" s="65"/>
      <c r="M27" s="65"/>
      <c r="N27" s="65"/>
      <c r="O27" s="21"/>
      <c r="P27" s="21"/>
    </row>
    <row r="28" spans="2:16" ht="21" customHeight="1" x14ac:dyDescent="0.2">
      <c r="B28" s="17">
        <f t="shared" si="3"/>
        <v>4</v>
      </c>
      <c r="C28" s="18">
        <f t="shared" si="0"/>
        <v>44419</v>
      </c>
      <c r="D28" s="49"/>
      <c r="E28" s="50"/>
      <c r="F28" s="51"/>
      <c r="G28" s="52"/>
      <c r="H28" s="54"/>
      <c r="I28" s="45" t="str">
        <f t="shared" si="1"/>
        <v>0</v>
      </c>
      <c r="J28" s="43">
        <f t="shared" si="2"/>
        <v>9.9999999999999995E-7</v>
      </c>
      <c r="K28" s="65"/>
      <c r="L28" s="65"/>
      <c r="M28" s="65"/>
      <c r="N28" s="65"/>
      <c r="O28" s="21"/>
      <c r="P28" s="21"/>
    </row>
    <row r="29" spans="2:16" ht="21" customHeight="1" x14ac:dyDescent="0.2">
      <c r="B29" s="17">
        <f t="shared" si="3"/>
        <v>5</v>
      </c>
      <c r="C29" s="18">
        <f t="shared" si="0"/>
        <v>44420</v>
      </c>
      <c r="D29" s="49"/>
      <c r="E29" s="50"/>
      <c r="F29" s="51"/>
      <c r="G29" s="52"/>
      <c r="H29" s="54"/>
      <c r="I29" s="45" t="str">
        <f t="shared" si="1"/>
        <v>0</v>
      </c>
      <c r="J29" s="43">
        <f t="shared" si="2"/>
        <v>9.9999999999999995E-7</v>
      </c>
      <c r="K29" s="65"/>
      <c r="L29" s="65"/>
      <c r="M29" s="65"/>
      <c r="N29" s="65"/>
      <c r="O29" s="21"/>
      <c r="P29" s="21"/>
    </row>
    <row r="30" spans="2:16" ht="21" customHeight="1" x14ac:dyDescent="0.2">
      <c r="B30" s="17">
        <f t="shared" si="3"/>
        <v>6</v>
      </c>
      <c r="C30" s="18">
        <f t="shared" si="0"/>
        <v>44421</v>
      </c>
      <c r="D30" s="49"/>
      <c r="E30" s="50"/>
      <c r="F30" s="51"/>
      <c r="G30" s="52"/>
      <c r="H30" s="54"/>
      <c r="I30" s="45" t="str">
        <f t="shared" si="1"/>
        <v>0</v>
      </c>
      <c r="J30" s="43">
        <f t="shared" si="2"/>
        <v>9.9999999999999995E-7</v>
      </c>
      <c r="K30" s="66"/>
      <c r="L30" s="66"/>
      <c r="M30" s="66"/>
      <c r="N30" s="66"/>
      <c r="O30" s="21"/>
      <c r="P30" s="21"/>
    </row>
    <row r="31" spans="2:16" ht="21" customHeight="1" x14ac:dyDescent="0.2">
      <c r="B31" s="17">
        <f t="shared" si="3"/>
        <v>7</v>
      </c>
      <c r="C31" s="18">
        <f t="shared" si="0"/>
        <v>44422</v>
      </c>
      <c r="D31" s="49"/>
      <c r="E31" s="50"/>
      <c r="F31" s="51"/>
      <c r="G31" s="52"/>
      <c r="H31" s="54"/>
      <c r="I31" s="45" t="str">
        <f t="shared" si="1"/>
        <v>0</v>
      </c>
      <c r="J31" s="43">
        <f t="shared" si="2"/>
        <v>9.9999999999999995E-7</v>
      </c>
      <c r="K31" s="64"/>
      <c r="L31" s="64"/>
      <c r="M31" s="64"/>
      <c r="N31" s="64"/>
    </row>
    <row r="32" spans="2:16" ht="21" customHeight="1" x14ac:dyDescent="0.2">
      <c r="B32" s="17">
        <f t="shared" si="3"/>
        <v>1</v>
      </c>
      <c r="C32" s="18">
        <f t="shared" si="0"/>
        <v>44423</v>
      </c>
      <c r="D32" s="49"/>
      <c r="E32" s="50"/>
      <c r="F32" s="51"/>
      <c r="G32" s="52"/>
      <c r="H32" s="54"/>
      <c r="I32" s="45" t="str">
        <f t="shared" si="1"/>
        <v>0</v>
      </c>
      <c r="J32" s="43">
        <f t="shared" si="2"/>
        <v>9.9999999999999995E-7</v>
      </c>
      <c r="K32" s="65"/>
      <c r="L32" s="65"/>
      <c r="M32" s="65"/>
      <c r="N32" s="65"/>
    </row>
    <row r="33" spans="2:14" ht="21" customHeight="1" x14ac:dyDescent="0.2">
      <c r="B33" s="17">
        <f t="shared" si="3"/>
        <v>2</v>
      </c>
      <c r="C33" s="18">
        <f t="shared" si="0"/>
        <v>44424</v>
      </c>
      <c r="D33" s="49"/>
      <c r="E33" s="50"/>
      <c r="F33" s="51"/>
      <c r="G33" s="52"/>
      <c r="H33" s="54"/>
      <c r="I33" s="45" t="str">
        <f t="shared" si="1"/>
        <v>0</v>
      </c>
      <c r="J33" s="43">
        <f t="shared" si="2"/>
        <v>9.9999999999999995E-7</v>
      </c>
      <c r="K33" s="65"/>
      <c r="L33" s="65"/>
      <c r="M33" s="65"/>
      <c r="N33" s="65"/>
    </row>
    <row r="34" spans="2:14" ht="21" customHeight="1" x14ac:dyDescent="0.2">
      <c r="B34" s="17">
        <f t="shared" si="3"/>
        <v>3</v>
      </c>
      <c r="C34" s="18">
        <f t="shared" si="0"/>
        <v>44425</v>
      </c>
      <c r="D34" s="49"/>
      <c r="E34" s="50"/>
      <c r="F34" s="51"/>
      <c r="G34" s="52"/>
      <c r="H34" s="54"/>
      <c r="I34" s="45" t="str">
        <f t="shared" si="1"/>
        <v>0</v>
      </c>
      <c r="J34" s="43">
        <f t="shared" si="2"/>
        <v>9.9999999999999995E-7</v>
      </c>
      <c r="K34" s="65"/>
      <c r="L34" s="65"/>
      <c r="M34" s="65"/>
      <c r="N34" s="65"/>
    </row>
    <row r="35" spans="2:14" ht="21" customHeight="1" x14ac:dyDescent="0.2">
      <c r="B35" s="17">
        <f t="shared" si="3"/>
        <v>4</v>
      </c>
      <c r="C35" s="18">
        <f t="shared" si="0"/>
        <v>44426</v>
      </c>
      <c r="D35" s="49"/>
      <c r="E35" s="50"/>
      <c r="F35" s="51"/>
      <c r="G35" s="52"/>
      <c r="H35" s="54"/>
      <c r="I35" s="45" t="str">
        <f t="shared" si="1"/>
        <v>0</v>
      </c>
      <c r="J35" s="43">
        <f t="shared" si="2"/>
        <v>9.9999999999999995E-7</v>
      </c>
      <c r="K35" s="65"/>
      <c r="L35" s="65"/>
      <c r="M35" s="65"/>
      <c r="N35" s="65"/>
    </row>
    <row r="36" spans="2:14" ht="21" customHeight="1" x14ac:dyDescent="0.2">
      <c r="B36" s="17">
        <f t="shared" si="3"/>
        <v>5</v>
      </c>
      <c r="C36" s="18">
        <f t="shared" si="0"/>
        <v>44427</v>
      </c>
      <c r="D36" s="49"/>
      <c r="E36" s="50"/>
      <c r="F36" s="51"/>
      <c r="G36" s="52"/>
      <c r="H36" s="54"/>
      <c r="I36" s="45" t="str">
        <f t="shared" si="1"/>
        <v>0</v>
      </c>
      <c r="J36" s="43">
        <f t="shared" si="2"/>
        <v>9.9999999999999995E-7</v>
      </c>
      <c r="K36" s="65"/>
      <c r="L36" s="65"/>
      <c r="M36" s="65"/>
      <c r="N36" s="65"/>
    </row>
    <row r="37" spans="2:14" ht="21" customHeight="1" x14ac:dyDescent="0.2">
      <c r="B37" s="17">
        <f t="shared" si="3"/>
        <v>6</v>
      </c>
      <c r="C37" s="18">
        <f t="shared" si="0"/>
        <v>44428</v>
      </c>
      <c r="D37" s="49"/>
      <c r="E37" s="50"/>
      <c r="F37" s="51"/>
      <c r="G37" s="52"/>
      <c r="H37" s="54"/>
      <c r="I37" s="45" t="str">
        <f t="shared" si="1"/>
        <v>0</v>
      </c>
      <c r="J37" s="43">
        <f t="shared" si="2"/>
        <v>9.9999999999999995E-7</v>
      </c>
      <c r="K37" s="65"/>
      <c r="L37" s="65"/>
      <c r="M37" s="65"/>
      <c r="N37" s="65"/>
    </row>
    <row r="38" spans="2:14" ht="21" customHeight="1" x14ac:dyDescent="0.2">
      <c r="B38" s="17">
        <f>IF(C38="","",WEEKDAY(C38))</f>
        <v>7</v>
      </c>
      <c r="C38" s="18">
        <f t="shared" si="0"/>
        <v>44429</v>
      </c>
      <c r="D38" s="49"/>
      <c r="E38" s="50"/>
      <c r="F38" s="51"/>
      <c r="G38" s="52"/>
      <c r="H38" s="54"/>
      <c r="I38" s="45" t="str">
        <f t="shared" si="1"/>
        <v>0</v>
      </c>
      <c r="J38" s="43">
        <f t="shared" si="2"/>
        <v>9.9999999999999995E-7</v>
      </c>
      <c r="K38" s="65"/>
      <c r="L38" s="65"/>
      <c r="M38" s="65"/>
      <c r="N38" s="65"/>
    </row>
    <row r="39" spans="2:14" ht="21" customHeight="1" x14ac:dyDescent="0.2">
      <c r="B39" s="17">
        <f t="shared" si="3"/>
        <v>1</v>
      </c>
      <c r="C39" s="18">
        <f t="shared" si="0"/>
        <v>44430</v>
      </c>
      <c r="D39" s="49"/>
      <c r="E39" s="50"/>
      <c r="F39" s="51"/>
      <c r="G39" s="52"/>
      <c r="H39" s="54"/>
      <c r="I39" s="45" t="str">
        <f t="shared" si="1"/>
        <v>0</v>
      </c>
      <c r="J39" s="43">
        <f t="shared" si="2"/>
        <v>9.9999999999999995E-7</v>
      </c>
      <c r="K39" s="65"/>
      <c r="L39" s="65"/>
      <c r="M39" s="65"/>
      <c r="N39" s="65"/>
    </row>
    <row r="40" spans="2:14" ht="21" customHeight="1" x14ac:dyDescent="0.2">
      <c r="B40" s="17">
        <f t="shared" si="3"/>
        <v>2</v>
      </c>
      <c r="C40" s="18">
        <f t="shared" si="0"/>
        <v>44431</v>
      </c>
      <c r="D40" s="49"/>
      <c r="E40" s="50"/>
      <c r="F40" s="51"/>
      <c r="G40" s="52"/>
      <c r="H40" s="54"/>
      <c r="I40" s="45" t="str">
        <f t="shared" si="1"/>
        <v>0</v>
      </c>
      <c r="J40" s="43">
        <f t="shared" si="2"/>
        <v>9.9999999999999995E-7</v>
      </c>
      <c r="K40" s="66"/>
      <c r="L40" s="66"/>
      <c r="M40" s="66"/>
      <c r="N40" s="66"/>
    </row>
    <row r="41" spans="2:14" ht="21" customHeight="1" x14ac:dyDescent="0.2">
      <c r="B41" s="17">
        <f t="shared" si="3"/>
        <v>3</v>
      </c>
      <c r="C41" s="18">
        <f t="shared" si="0"/>
        <v>44432</v>
      </c>
      <c r="D41" s="49"/>
      <c r="E41" s="50"/>
      <c r="F41" s="51"/>
      <c r="G41" s="52"/>
      <c r="H41" s="54"/>
      <c r="I41" s="45" t="str">
        <f t="shared" si="1"/>
        <v>0</v>
      </c>
      <c r="J41" s="43">
        <f t="shared" si="2"/>
        <v>9.9999999999999995E-7</v>
      </c>
      <c r="K41" s="64"/>
      <c r="L41" s="64"/>
      <c r="M41" s="64"/>
      <c r="N41" s="64"/>
    </row>
    <row r="42" spans="2:14" ht="21" customHeight="1" x14ac:dyDescent="0.2">
      <c r="B42" s="17">
        <f t="shared" si="3"/>
        <v>4</v>
      </c>
      <c r="C42" s="18">
        <f t="shared" si="0"/>
        <v>44433</v>
      </c>
      <c r="D42" s="49"/>
      <c r="E42" s="50"/>
      <c r="F42" s="51"/>
      <c r="G42" s="52"/>
      <c r="H42" s="54"/>
      <c r="I42" s="45" t="str">
        <f t="shared" si="1"/>
        <v>0</v>
      </c>
      <c r="J42" s="43">
        <f t="shared" si="2"/>
        <v>9.9999999999999995E-7</v>
      </c>
      <c r="K42" s="66"/>
      <c r="L42" s="66"/>
      <c r="M42" s="66"/>
      <c r="N42" s="66"/>
    </row>
    <row r="43" spans="2:14" ht="21" customHeight="1" x14ac:dyDescent="0.2">
      <c r="B43" s="17">
        <f t="shared" si="3"/>
        <v>5</v>
      </c>
      <c r="C43" s="18">
        <f t="shared" si="0"/>
        <v>44434</v>
      </c>
      <c r="D43" s="49"/>
      <c r="E43" s="50"/>
      <c r="F43" s="51"/>
      <c r="G43" s="52"/>
      <c r="H43" s="54"/>
      <c r="I43" s="45" t="str">
        <f t="shared" si="1"/>
        <v>0</v>
      </c>
      <c r="J43" s="43">
        <f t="shared" si="2"/>
        <v>9.9999999999999995E-7</v>
      </c>
      <c r="K43" s="64"/>
      <c r="L43" s="64"/>
      <c r="M43" s="64"/>
      <c r="N43" s="64"/>
    </row>
    <row r="44" spans="2:14" ht="21" customHeight="1" x14ac:dyDescent="0.2">
      <c r="B44" s="17">
        <f t="shared" si="3"/>
        <v>6</v>
      </c>
      <c r="C44" s="18">
        <f t="shared" si="0"/>
        <v>44435</v>
      </c>
      <c r="D44" s="49"/>
      <c r="E44" s="50"/>
      <c r="F44" s="51"/>
      <c r="G44" s="52"/>
      <c r="H44" s="54"/>
      <c r="I44" s="45" t="str">
        <f t="shared" si="1"/>
        <v>0</v>
      </c>
      <c r="J44" s="43">
        <f t="shared" si="2"/>
        <v>9.9999999999999995E-7</v>
      </c>
      <c r="K44" s="65"/>
      <c r="L44" s="65"/>
      <c r="M44" s="65"/>
      <c r="N44" s="65"/>
    </row>
    <row r="45" spans="2:14" ht="21" customHeight="1" x14ac:dyDescent="0.2">
      <c r="B45" s="17">
        <f t="shared" si="3"/>
        <v>7</v>
      </c>
      <c r="C45" s="18">
        <f t="shared" si="0"/>
        <v>44436</v>
      </c>
      <c r="D45" s="49"/>
      <c r="E45" s="50"/>
      <c r="F45" s="51"/>
      <c r="G45" s="52"/>
      <c r="H45" s="54"/>
      <c r="I45" s="45" t="str">
        <f t="shared" si="1"/>
        <v>0</v>
      </c>
      <c r="J45" s="43">
        <f t="shared" si="2"/>
        <v>9.9999999999999995E-7</v>
      </c>
      <c r="K45" s="65"/>
      <c r="L45" s="65"/>
      <c r="M45" s="65"/>
      <c r="N45" s="65"/>
    </row>
    <row r="46" spans="2:14" ht="21" customHeight="1" x14ac:dyDescent="0.2">
      <c r="B46" s="17">
        <f t="shared" si="3"/>
        <v>1</v>
      </c>
      <c r="C46" s="18">
        <f t="shared" si="0"/>
        <v>44437</v>
      </c>
      <c r="D46" s="49"/>
      <c r="E46" s="50"/>
      <c r="F46" s="51"/>
      <c r="G46" s="52"/>
      <c r="H46" s="54"/>
      <c r="I46" s="45" t="str">
        <f t="shared" si="1"/>
        <v>0</v>
      </c>
      <c r="J46" s="43">
        <f t="shared" si="2"/>
        <v>9.9999999999999995E-7</v>
      </c>
      <c r="K46" s="65"/>
      <c r="L46" s="65"/>
      <c r="M46" s="65"/>
      <c r="N46" s="65"/>
    </row>
    <row r="47" spans="2:14" ht="21" customHeight="1" x14ac:dyDescent="0.2">
      <c r="B47" s="17">
        <f t="shared" si="3"/>
        <v>2</v>
      </c>
      <c r="C47" s="18">
        <f t="shared" si="0"/>
        <v>44438</v>
      </c>
      <c r="D47" s="49"/>
      <c r="E47" s="50"/>
      <c r="F47" s="51"/>
      <c r="G47" s="52"/>
      <c r="H47" s="54"/>
      <c r="I47" s="45" t="str">
        <f t="shared" si="1"/>
        <v>0</v>
      </c>
      <c r="J47" s="43">
        <f t="shared" si="2"/>
        <v>9.9999999999999995E-7</v>
      </c>
      <c r="K47" s="65"/>
      <c r="L47" s="65"/>
      <c r="M47" s="65"/>
      <c r="N47" s="65"/>
    </row>
    <row r="48" spans="2:14" ht="21" customHeight="1" x14ac:dyDescent="0.2">
      <c r="B48" s="17">
        <f t="shared" si="3"/>
        <v>3</v>
      </c>
      <c r="C48" s="18">
        <f t="shared" si="0"/>
        <v>44439</v>
      </c>
      <c r="D48" s="49"/>
      <c r="E48" s="50"/>
      <c r="F48" s="51"/>
      <c r="G48" s="52"/>
      <c r="H48" s="54"/>
      <c r="I48" s="45" t="str">
        <f t="shared" si="1"/>
        <v>0</v>
      </c>
      <c r="J48" s="43">
        <f t="shared" si="2"/>
        <v>9.9999999999999995E-7</v>
      </c>
      <c r="K48" s="67"/>
      <c r="L48" s="67"/>
      <c r="M48" s="67"/>
      <c r="N48" s="67"/>
    </row>
    <row r="49" spans="2:14" ht="21" customHeight="1" x14ac:dyDescent="0.2">
      <c r="B49" s="116" t="s">
        <v>8</v>
      </c>
      <c r="C49" s="117"/>
      <c r="D49" s="113"/>
      <c r="E49" s="114"/>
      <c r="F49" s="114"/>
      <c r="G49" s="115"/>
      <c r="H49" s="26" t="str">
        <f>IF(SUM(H18:H48)=0,"",SUM(H18:H48))</f>
        <v/>
      </c>
      <c r="I49" s="26" t="str">
        <f>IF(SUM(I18:I48)=0, "",SUM(I18:I48))</f>
        <v/>
      </c>
      <c r="J49" s="44">
        <f>SUM(J18:J48)</f>
        <v>3.1000000000000008E-5</v>
      </c>
      <c r="K49" s="163" t="s">
        <v>37</v>
      </c>
      <c r="L49" s="164"/>
      <c r="M49" s="165"/>
      <c r="N49" s="77">
        <f>COUNTIF(N18:N48,"x")</f>
        <v>0</v>
      </c>
    </row>
    <row r="50" spans="2:14" ht="15.75" customHeight="1" x14ac:dyDescent="0.2">
      <c r="B50" s="82"/>
      <c r="C50" s="83"/>
      <c r="D50" s="83"/>
      <c r="E50" s="83"/>
      <c r="F50" s="83"/>
      <c r="G50" s="83"/>
      <c r="H50" s="84"/>
      <c r="I50" s="84"/>
      <c r="J50" s="85"/>
      <c r="K50" s="86" t="s">
        <v>39</v>
      </c>
      <c r="L50" s="87"/>
      <c r="M50" s="87"/>
      <c r="N50" s="88"/>
    </row>
    <row r="51" spans="2:14" ht="12" customHeight="1" x14ac:dyDescent="0.2">
      <c r="C51" s="12"/>
      <c r="D51" s="12"/>
      <c r="E51" s="12"/>
      <c r="F51" s="12"/>
      <c r="G51" s="11"/>
      <c r="H51" s="11"/>
      <c r="I51" s="11"/>
      <c r="J51" s="38"/>
    </row>
    <row r="52" spans="2:14" ht="82.5" customHeight="1" x14ac:dyDescent="0.2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3" spans="2:14" ht="12.75" customHeight="1" x14ac:dyDescent="0.2"/>
    <row r="54" spans="2:14" ht="12.75" customHeight="1" x14ac:dyDescent="0.2">
      <c r="B54" s="70" t="s">
        <v>27</v>
      </c>
    </row>
    <row r="55" spans="2:14" ht="12.75" customHeight="1" x14ac:dyDescent="0.2">
      <c r="B55" s="71" t="s">
        <v>28</v>
      </c>
      <c r="H55" s="73" t="s">
        <v>29</v>
      </c>
      <c r="I55" s="72"/>
      <c r="J55" s="72"/>
      <c r="K55" s="72"/>
      <c r="L55" s="72"/>
      <c r="M55" s="72"/>
      <c r="N55" s="72"/>
    </row>
  </sheetData>
  <sheetProtection password="84E8" sheet="1" objects="1" scenarios="1"/>
  <mergeCells count="39">
    <mergeCell ref="K49:M49"/>
    <mergeCell ref="K16:N16"/>
    <mergeCell ref="B6:E6"/>
    <mergeCell ref="F6:N6"/>
    <mergeCell ref="B1:N2"/>
    <mergeCell ref="B4:E4"/>
    <mergeCell ref="F4:N4"/>
    <mergeCell ref="B5:E5"/>
    <mergeCell ref="F5:N5"/>
    <mergeCell ref="D11:E11"/>
    <mergeCell ref="G11:H11"/>
    <mergeCell ref="I11:N11"/>
    <mergeCell ref="C7:I7"/>
    <mergeCell ref="B8:E8"/>
    <mergeCell ref="G8:N8"/>
    <mergeCell ref="B9:C9"/>
    <mergeCell ref="D9:E9"/>
    <mergeCell ref="G9:H9"/>
    <mergeCell ref="I9:N9"/>
    <mergeCell ref="G14:H14"/>
    <mergeCell ref="I14:N14"/>
    <mergeCell ref="B16:C16"/>
    <mergeCell ref="D16:E16"/>
    <mergeCell ref="F16:G16"/>
    <mergeCell ref="B10:C10"/>
    <mergeCell ref="D10:E10"/>
    <mergeCell ref="G10:H10"/>
    <mergeCell ref="I10:N10"/>
    <mergeCell ref="B11:C11"/>
    <mergeCell ref="B49:C49"/>
    <mergeCell ref="D49:G49"/>
    <mergeCell ref="B12:C12"/>
    <mergeCell ref="D12:E12"/>
    <mergeCell ref="D13:E13"/>
    <mergeCell ref="B52:N52"/>
    <mergeCell ref="G12:H12"/>
    <mergeCell ref="I12:N12"/>
    <mergeCell ref="G13:H13"/>
    <mergeCell ref="I13:N13"/>
  </mergeCells>
  <conditionalFormatting sqref="B18:H18">
    <cfRule type="expression" dxfId="219" priority="44" stopIfTrue="1">
      <formula>OR(WEEKDAY($C$18)=7,WEEKDAY($C$18)=1)</formula>
    </cfRule>
  </conditionalFormatting>
  <conditionalFormatting sqref="B19:H19">
    <cfRule type="expression" dxfId="218" priority="43" stopIfTrue="1">
      <formula>OR(WEEKDAY($C$19)=7,WEEKDAY($C$19)=1)</formula>
    </cfRule>
  </conditionalFormatting>
  <conditionalFormatting sqref="B20:H20">
    <cfRule type="expression" dxfId="217" priority="42" stopIfTrue="1">
      <formula>OR(WEEKDAY($C$20)=7,WEEKDAY($C$20)=1)</formula>
    </cfRule>
  </conditionalFormatting>
  <conditionalFormatting sqref="B21:C21 E21:H21">
    <cfRule type="expression" dxfId="216" priority="41" stopIfTrue="1">
      <formula>OR(WEEKDAY($C$21)=7,WEEKDAY($C$21)=1)</formula>
    </cfRule>
  </conditionalFormatting>
  <conditionalFormatting sqref="B22:H22">
    <cfRule type="expression" dxfId="215" priority="40" stopIfTrue="1">
      <formula>OR(WEEKDAY($C$22)=7,WEEKDAY($C$22)=1)</formula>
    </cfRule>
  </conditionalFormatting>
  <conditionalFormatting sqref="B23:H23">
    <cfRule type="expression" dxfId="214" priority="39" stopIfTrue="1">
      <formula>OR(WEEKDAY($C$23)=7,WEEKDAY($C$23)=1)</formula>
    </cfRule>
  </conditionalFormatting>
  <conditionalFormatting sqref="B24:H24">
    <cfRule type="expression" dxfId="213" priority="38" stopIfTrue="1">
      <formula>OR(WEEKDAY($C$24)=7,WEEKDAY($C$24)=1)</formula>
    </cfRule>
  </conditionalFormatting>
  <conditionalFormatting sqref="B25:H25">
    <cfRule type="expression" dxfId="212" priority="37" stopIfTrue="1">
      <formula>OR(WEEKDAY($C$25)=7,WEEKDAY($C$25)=1)</formula>
    </cfRule>
  </conditionalFormatting>
  <conditionalFormatting sqref="B26:H26">
    <cfRule type="expression" dxfId="211" priority="36" stopIfTrue="1">
      <formula>OR(WEEKDAY($C$26)=7,WEEKDAY($C$26)=1)</formula>
    </cfRule>
  </conditionalFormatting>
  <conditionalFormatting sqref="B27:H27">
    <cfRule type="expression" dxfId="210" priority="35" stopIfTrue="1">
      <formula>OR(WEEKDAY($C$27)=7,WEEKDAY($C$27)=1)</formula>
    </cfRule>
  </conditionalFormatting>
  <conditionalFormatting sqref="B28:H28">
    <cfRule type="expression" dxfId="209" priority="34" stopIfTrue="1">
      <formula>OR(WEEKDAY($C$28)=7,WEEKDAY($C$28)=1)</formula>
    </cfRule>
  </conditionalFormatting>
  <conditionalFormatting sqref="B29:H29">
    <cfRule type="expression" dxfId="208" priority="33" stopIfTrue="1">
      <formula>OR(WEEKDAY($C$29)=7,WEEKDAY($C$29)=1)</formula>
    </cfRule>
  </conditionalFormatting>
  <conditionalFormatting sqref="B30:H30">
    <cfRule type="expression" dxfId="207" priority="32" stopIfTrue="1">
      <formula>OR(WEEKDAY($C$30)=7,WEEKDAY($C$30)=1)</formula>
    </cfRule>
  </conditionalFormatting>
  <conditionalFormatting sqref="B31:H31">
    <cfRule type="expression" dxfId="206" priority="31" stopIfTrue="1">
      <formula>OR(WEEKDAY($C$31)=7,WEEKDAY($C$31)=1)</formula>
    </cfRule>
  </conditionalFormatting>
  <conditionalFormatting sqref="B32:H32">
    <cfRule type="expression" dxfId="205" priority="30" stopIfTrue="1">
      <formula>OR(WEEKDAY($C$32)=7,WEEKDAY($C$32)=1)</formula>
    </cfRule>
  </conditionalFormatting>
  <conditionalFormatting sqref="B33:G33">
    <cfRule type="expression" dxfId="204" priority="29" stopIfTrue="1">
      <formula>OR(WEEKDAY($C$33)=7,WEEKDAY($C$33)=1)</formula>
    </cfRule>
  </conditionalFormatting>
  <conditionalFormatting sqref="B34:G34">
    <cfRule type="expression" dxfId="203" priority="28" stopIfTrue="1">
      <formula>OR(WEEKDAY($C$34)=7,WEEKDAY($C$34)=1)</formula>
    </cfRule>
  </conditionalFormatting>
  <conditionalFormatting sqref="B35:G35">
    <cfRule type="expression" dxfId="202" priority="27" stopIfTrue="1">
      <formula>OR(WEEKDAY($C$35)=7,WEEKDAY($C$35)=1)</formula>
    </cfRule>
  </conditionalFormatting>
  <conditionalFormatting sqref="B36:G36">
    <cfRule type="expression" dxfId="201" priority="26" stopIfTrue="1">
      <formula>OR(WEEKDAY($C$36)=7,WEEKDAY($C$36)=1)</formula>
    </cfRule>
  </conditionalFormatting>
  <conditionalFormatting sqref="B37:G37">
    <cfRule type="expression" dxfId="200" priority="25" stopIfTrue="1">
      <formula>OR(WEEKDAY($C$37)=7,WEEKDAY($C$37)=1)</formula>
    </cfRule>
  </conditionalFormatting>
  <conditionalFormatting sqref="B38:H38">
    <cfRule type="expression" dxfId="199" priority="24" stopIfTrue="1">
      <formula>OR(WEEKDAY($C$38)=7,WEEKDAY($C$38)=1)</formula>
    </cfRule>
  </conditionalFormatting>
  <conditionalFormatting sqref="B39:H39">
    <cfRule type="expression" dxfId="198" priority="23" stopIfTrue="1">
      <formula>OR(WEEKDAY($C$39)=7,WEEKDAY($C$39)=1)</formula>
    </cfRule>
  </conditionalFormatting>
  <conditionalFormatting sqref="B40:G40">
    <cfRule type="expression" dxfId="197" priority="22" stopIfTrue="1">
      <formula>OR(WEEKDAY($C$40)=7,WEEKDAY($C$40)=1)</formula>
    </cfRule>
  </conditionalFormatting>
  <conditionalFormatting sqref="B41:G41">
    <cfRule type="expression" dxfId="196" priority="21" stopIfTrue="1">
      <formula>OR(WEEKDAY($C$41)=7,WEEKDAY($C$41)=1)</formula>
    </cfRule>
  </conditionalFormatting>
  <conditionalFormatting sqref="B42:G42">
    <cfRule type="expression" dxfId="195" priority="20" stopIfTrue="1">
      <formula>OR(WEEKDAY($C$42)=7,WEEKDAY($C$42)=1)</formula>
    </cfRule>
  </conditionalFormatting>
  <conditionalFormatting sqref="B43:G43">
    <cfRule type="expression" dxfId="194" priority="19" stopIfTrue="1">
      <formula>OR(WEEKDAY($C$43)=7,WEEKDAY($C$43)=1)</formula>
    </cfRule>
  </conditionalFormatting>
  <conditionalFormatting sqref="B44:G44">
    <cfRule type="expression" dxfId="193" priority="18" stopIfTrue="1">
      <formula>OR(WEEKDAY($C$44)=7,WEEKDAY($C$44)=1)</formula>
    </cfRule>
  </conditionalFormatting>
  <conditionalFormatting sqref="B45:H45">
    <cfRule type="expression" dxfId="192" priority="17" stopIfTrue="1">
      <formula>OR(WEEKDAY($C$45)=7,WEEKDAY($C$45)=1)</formula>
    </cfRule>
  </conditionalFormatting>
  <conditionalFormatting sqref="B46:H46">
    <cfRule type="expression" dxfId="191" priority="16" stopIfTrue="1">
      <formula>OR(WEEKDAY($C$46)=7,WEEKDAY($C$46)=1)</formula>
    </cfRule>
  </conditionalFormatting>
  <conditionalFormatting sqref="B47:G47">
    <cfRule type="expression" dxfId="190" priority="15" stopIfTrue="1">
      <formula>OR(WEEKDAY($C$47)=7,WEEKDAY($C$47)=1)</formula>
    </cfRule>
  </conditionalFormatting>
  <conditionalFormatting sqref="B48:G48">
    <cfRule type="expression" dxfId="189" priority="14" stopIfTrue="1">
      <formula>OR(WEEKDAY($C$48)=7,WEEKDAY($C$48)=1)</formula>
    </cfRule>
  </conditionalFormatting>
  <conditionalFormatting sqref="D21">
    <cfRule type="expression" dxfId="188" priority="13" stopIfTrue="1">
      <formula>OR(WEEKDAY($C$20)=7,WEEKDAY($C$20)=1)</formula>
    </cfRule>
  </conditionalFormatting>
  <conditionalFormatting sqref="H33">
    <cfRule type="expression" dxfId="187" priority="12" stopIfTrue="1">
      <formula>OR(WEEKDAY($C$26)=7,WEEKDAY($C$26)=1)</formula>
    </cfRule>
  </conditionalFormatting>
  <conditionalFormatting sqref="H34">
    <cfRule type="expression" dxfId="186" priority="11" stopIfTrue="1">
      <formula>OR(WEEKDAY($C$27)=7,WEEKDAY($C$27)=1)</formula>
    </cfRule>
  </conditionalFormatting>
  <conditionalFormatting sqref="H35">
    <cfRule type="expression" dxfId="185" priority="10" stopIfTrue="1">
      <formula>OR(WEEKDAY($C$28)=7,WEEKDAY($C$28)=1)</formula>
    </cfRule>
  </conditionalFormatting>
  <conditionalFormatting sqref="H36">
    <cfRule type="expression" dxfId="184" priority="9" stopIfTrue="1">
      <formula>OR(WEEKDAY($C$29)=7,WEEKDAY($C$29)=1)</formula>
    </cfRule>
  </conditionalFormatting>
  <conditionalFormatting sqref="H37">
    <cfRule type="expression" dxfId="183" priority="8" stopIfTrue="1">
      <formula>OR(WEEKDAY($C$30)=7,WEEKDAY($C$30)=1)</formula>
    </cfRule>
  </conditionalFormatting>
  <conditionalFormatting sqref="H40">
    <cfRule type="expression" dxfId="182" priority="7" stopIfTrue="1">
      <formula>OR(WEEKDAY($C$26)=7,WEEKDAY($C$26)=1)</formula>
    </cfRule>
  </conditionalFormatting>
  <conditionalFormatting sqref="H41">
    <cfRule type="expression" dxfId="181" priority="6" stopIfTrue="1">
      <formula>OR(WEEKDAY($C$27)=7,WEEKDAY($C$27)=1)</formula>
    </cfRule>
  </conditionalFormatting>
  <conditionalFormatting sqref="H42">
    <cfRule type="expression" dxfId="180" priority="5" stopIfTrue="1">
      <formula>OR(WEEKDAY($C$28)=7,WEEKDAY($C$28)=1)</formula>
    </cfRule>
  </conditionalFormatting>
  <conditionalFormatting sqref="H43">
    <cfRule type="expression" dxfId="179" priority="4" stopIfTrue="1">
      <formula>OR(WEEKDAY($C$29)=7,WEEKDAY($C$29)=1)</formula>
    </cfRule>
  </conditionalFormatting>
  <conditionalFormatting sqref="H44">
    <cfRule type="expression" dxfId="178" priority="3" stopIfTrue="1">
      <formula>OR(WEEKDAY($C$30)=7,WEEKDAY($C$30)=1)</formula>
    </cfRule>
  </conditionalFormatting>
  <conditionalFormatting sqref="H47">
    <cfRule type="expression" dxfId="177" priority="2" stopIfTrue="1">
      <formula>OR(WEEKDAY($C$26)=7,WEEKDAY($C$26)=1)</formula>
    </cfRule>
  </conditionalFormatting>
  <conditionalFormatting sqref="H48">
    <cfRule type="expression" dxfId="176" priority="1" stopIfTrue="1">
      <formula>OR(WEEKDAY($C$27)=7,WEEKDAY($C$27)=1)</formula>
    </cfRule>
  </conditionalFormatting>
  <printOptions horizontalCentered="1"/>
  <pageMargins left="0.59055118110236227" right="0.59055118110236227" top="0.59055118110236227" bottom="0.59055118110236227" header="0" footer="0"/>
  <pageSetup paperSize="9" scale="67" orientation="portrait" horizontalDpi="300" verticalDpi="300" r:id="rId1"/>
  <headerFooter alignWithMargins="0"/>
  <ignoredErrors>
    <ignoredError sqref="F5:F6 F4 D11 D9 I1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5"/>
  <sheetViews>
    <sheetView showGridLines="0" showRowColHeaders="0" showZeros="0" showRuler="0" showOutlineSymbols="0" zoomScaleNormal="100" workbookViewId="0">
      <selection activeCell="B1" sqref="B1:N2"/>
    </sheetView>
  </sheetViews>
  <sheetFormatPr baseColWidth="10" defaultRowHeight="12.75" x14ac:dyDescent="0.2"/>
  <cols>
    <col min="1" max="1" width="2.42578125" customWidth="1"/>
    <col min="2" max="2" width="5.28515625" customWidth="1"/>
    <col min="4" max="8" width="11.28515625" customWidth="1"/>
    <col min="9" max="9" width="10.7109375" customWidth="1"/>
    <col min="10" max="10" width="10.7109375" style="39" customWidth="1"/>
    <col min="11" max="14" width="7.7109375" customWidth="1"/>
    <col min="15" max="15" width="2.42578125" customWidth="1"/>
  </cols>
  <sheetData>
    <row r="1" spans="1:22" ht="21" customHeight="1" x14ac:dyDescent="0.2">
      <c r="B1" s="190" t="s">
        <v>10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4"/>
    </row>
    <row r="2" spans="1:22" s="1" customFormat="1" ht="21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8"/>
      <c r="P2" s="8"/>
      <c r="Q2" s="2"/>
      <c r="R2" s="2"/>
      <c r="S2" s="2"/>
      <c r="T2" s="2"/>
      <c r="U2" s="2"/>
      <c r="V2" s="2"/>
    </row>
    <row r="3" spans="1:22" s="1" customFormat="1" ht="15" customHeight="1" x14ac:dyDescent="0.2">
      <c r="B3" s="46" t="str">
        <f>Stamminfo!B2</f>
        <v>Letzte Aktualisierung: 30.06.2021</v>
      </c>
      <c r="C3" s="47"/>
      <c r="D3" s="4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/>
      <c r="R3"/>
      <c r="S3"/>
      <c r="T3" s="3"/>
      <c r="U3" s="3"/>
      <c r="V3" s="2"/>
    </row>
    <row r="4" spans="1:22" s="1" customFormat="1" ht="21" customHeight="1" x14ac:dyDescent="0.2">
      <c r="B4" s="152" t="s">
        <v>11</v>
      </c>
      <c r="C4" s="153"/>
      <c r="D4" s="153"/>
      <c r="E4" s="154"/>
      <c r="F4" s="175">
        <f>Stamminfo!C3</f>
        <v>0</v>
      </c>
      <c r="G4" s="176"/>
      <c r="H4" s="176"/>
      <c r="I4" s="176"/>
      <c r="J4" s="176"/>
      <c r="K4" s="176"/>
      <c r="L4" s="176"/>
      <c r="M4" s="176"/>
      <c r="N4" s="177"/>
      <c r="O4" s="10"/>
      <c r="P4" s="7"/>
      <c r="Q4"/>
      <c r="R4"/>
      <c r="S4"/>
      <c r="T4" s="4"/>
      <c r="U4" s="4"/>
      <c r="V4" s="2"/>
    </row>
    <row r="5" spans="1:22" s="1" customFormat="1" ht="21" customHeight="1" x14ac:dyDescent="0.2">
      <c r="B5" s="157" t="s">
        <v>31</v>
      </c>
      <c r="C5" s="158"/>
      <c r="D5" s="158"/>
      <c r="E5" s="159"/>
      <c r="F5" s="178">
        <f>Stamminfo!C4</f>
        <v>0</v>
      </c>
      <c r="G5" s="179"/>
      <c r="H5" s="179"/>
      <c r="I5" s="179"/>
      <c r="J5" s="179"/>
      <c r="K5" s="179"/>
      <c r="L5" s="179"/>
      <c r="M5" s="179"/>
      <c r="N5" s="180"/>
      <c r="O5" s="7"/>
      <c r="P5" s="7"/>
      <c r="Q5"/>
      <c r="R5"/>
      <c r="S5"/>
      <c r="T5" s="3"/>
      <c r="U5" s="5"/>
      <c r="V5" s="6"/>
    </row>
    <row r="6" spans="1:22" s="1" customFormat="1" ht="21" customHeight="1" x14ac:dyDescent="0.2">
      <c r="B6" s="160" t="s">
        <v>12</v>
      </c>
      <c r="C6" s="161"/>
      <c r="D6" s="161"/>
      <c r="E6" s="119"/>
      <c r="F6" s="181">
        <f>IF(Stamminfo!C5="","",DATE(Stamminfo!C5,9,DAY(1)))</f>
        <v>44440</v>
      </c>
      <c r="G6" s="182"/>
      <c r="H6" s="182"/>
      <c r="I6" s="182"/>
      <c r="J6" s="182"/>
      <c r="K6" s="182"/>
      <c r="L6" s="182"/>
      <c r="M6" s="182"/>
      <c r="N6" s="183"/>
      <c r="O6" s="7"/>
      <c r="P6" s="7"/>
      <c r="Q6"/>
      <c r="R6"/>
      <c r="S6"/>
      <c r="T6" s="3"/>
      <c r="U6" s="5"/>
      <c r="V6" s="6"/>
    </row>
    <row r="7" spans="1:22" s="1" customFormat="1" ht="15" customHeight="1" x14ac:dyDescent="0.2">
      <c r="B7" s="24"/>
      <c r="C7" s="150"/>
      <c r="D7" s="150"/>
      <c r="E7" s="151"/>
      <c r="F7" s="151"/>
      <c r="G7" s="151"/>
      <c r="H7" s="151"/>
      <c r="I7" s="151"/>
      <c r="J7" s="37"/>
      <c r="K7" s="13"/>
      <c r="L7" s="13"/>
      <c r="M7" s="13"/>
      <c r="N7" s="13"/>
      <c r="O7" s="7"/>
      <c r="P7" s="7"/>
      <c r="Q7"/>
      <c r="R7"/>
      <c r="S7"/>
      <c r="T7" s="3"/>
      <c r="U7" s="5"/>
      <c r="V7" s="6"/>
    </row>
    <row r="8" spans="1:22" s="1" customFormat="1" ht="21" customHeight="1" x14ac:dyDescent="0.2">
      <c r="A8" s="9"/>
      <c r="B8" s="137" t="s">
        <v>15</v>
      </c>
      <c r="C8" s="138"/>
      <c r="D8" s="138"/>
      <c r="E8" s="138"/>
      <c r="F8" s="24"/>
      <c r="G8" s="184" t="s">
        <v>14</v>
      </c>
      <c r="H8" s="185"/>
      <c r="I8" s="185"/>
      <c r="J8" s="185"/>
      <c r="K8" s="185"/>
      <c r="L8" s="185"/>
      <c r="M8" s="185"/>
      <c r="N8" s="186"/>
      <c r="O8" s="7"/>
      <c r="P8" s="7"/>
      <c r="Q8"/>
      <c r="R8"/>
      <c r="S8"/>
      <c r="T8" s="3"/>
      <c r="U8" s="5"/>
      <c r="V8" s="6"/>
    </row>
    <row r="9" spans="1:22" s="1" customFormat="1" ht="21" customHeight="1" x14ac:dyDescent="0.2">
      <c r="A9" s="9"/>
      <c r="B9" s="126" t="s">
        <v>24</v>
      </c>
      <c r="C9" s="127"/>
      <c r="D9" s="128" t="str">
        <f>IF(August!D13="kein Vortrag","0",August!D13)</f>
        <v>0</v>
      </c>
      <c r="E9" s="129"/>
      <c r="F9" s="23"/>
      <c r="G9" s="142" t="s">
        <v>16</v>
      </c>
      <c r="H9" s="143"/>
      <c r="I9" s="134" t="str">
        <f>H49</f>
        <v/>
      </c>
      <c r="J9" s="135"/>
      <c r="K9" s="135"/>
      <c r="L9" s="135"/>
      <c r="M9" s="135"/>
      <c r="N9" s="136"/>
      <c r="O9" s="7"/>
      <c r="P9" s="7"/>
      <c r="Q9"/>
      <c r="R9"/>
      <c r="S9"/>
      <c r="T9" s="3"/>
      <c r="U9" s="5"/>
      <c r="V9" s="6"/>
    </row>
    <row r="10" spans="1:22" s="1" customFormat="1" ht="21" customHeight="1" x14ac:dyDescent="0.2">
      <c r="A10" s="9"/>
      <c r="B10" s="126" t="s">
        <v>25</v>
      </c>
      <c r="C10" s="127"/>
      <c r="D10" s="128"/>
      <c r="E10" s="129"/>
      <c r="F10" s="23"/>
      <c r="G10" s="148" t="s">
        <v>9</v>
      </c>
      <c r="H10" s="149"/>
      <c r="I10" s="120" t="str">
        <f>IF(August!I14="","0",August!I14)</f>
        <v>0</v>
      </c>
      <c r="J10" s="121"/>
      <c r="K10" s="121"/>
      <c r="L10" s="121"/>
      <c r="M10" s="121"/>
      <c r="N10" s="122"/>
      <c r="O10" s="7"/>
      <c r="P10" s="7"/>
      <c r="Q10"/>
      <c r="R10"/>
      <c r="S10"/>
      <c r="T10" s="3"/>
      <c r="U10" s="5"/>
      <c r="V10" s="6"/>
    </row>
    <row r="11" spans="1:22" s="1" customFormat="1" ht="21" customHeight="1" x14ac:dyDescent="0.2">
      <c r="A11" s="9"/>
      <c r="B11" s="126" t="s">
        <v>7</v>
      </c>
      <c r="C11" s="127"/>
      <c r="D11" s="128">
        <f>D9+D10</f>
        <v>0</v>
      </c>
      <c r="E11" s="129"/>
      <c r="F11" s="23"/>
      <c r="G11" s="142" t="s">
        <v>26</v>
      </c>
      <c r="H11" s="143"/>
      <c r="I11" s="134" t="str">
        <f>IF(I9="","",SUM(I9-I10))</f>
        <v/>
      </c>
      <c r="J11" s="135"/>
      <c r="K11" s="135"/>
      <c r="L11" s="135"/>
      <c r="M11" s="135"/>
      <c r="N11" s="136"/>
      <c r="O11" s="7"/>
      <c r="P11" s="7"/>
      <c r="Q11"/>
      <c r="R11"/>
      <c r="S11"/>
      <c r="T11" s="3"/>
      <c r="U11" s="5"/>
      <c r="V11" s="6"/>
    </row>
    <row r="12" spans="1:22" s="1" customFormat="1" ht="21" customHeight="1" x14ac:dyDescent="0.2">
      <c r="A12" s="9"/>
      <c r="B12" s="118" t="s">
        <v>5</v>
      </c>
      <c r="C12" s="119"/>
      <c r="D12" s="155"/>
      <c r="E12" s="156"/>
      <c r="F12" s="23"/>
      <c r="G12" s="142" t="s">
        <v>13</v>
      </c>
      <c r="H12" s="143"/>
      <c r="I12" s="134" t="str">
        <f>I49</f>
        <v/>
      </c>
      <c r="J12" s="135"/>
      <c r="K12" s="135"/>
      <c r="L12" s="135"/>
      <c r="M12" s="135"/>
      <c r="N12" s="136"/>
      <c r="O12" s="7"/>
      <c r="P12" s="7"/>
      <c r="Q12"/>
      <c r="R12"/>
      <c r="S12"/>
      <c r="T12" s="3"/>
      <c r="U12" s="5"/>
      <c r="V12" s="6"/>
    </row>
    <row r="13" spans="1:22" s="1" customFormat="1" ht="21" customHeight="1" x14ac:dyDescent="0.2">
      <c r="A13" s="9"/>
      <c r="B13" s="68" t="s">
        <v>6</v>
      </c>
      <c r="C13" s="69"/>
      <c r="D13" s="130" t="str">
        <f>IF(SUM(D11-D12)=0,"0",SUM(D11-D12))</f>
        <v>0</v>
      </c>
      <c r="E13" s="131"/>
      <c r="F13" s="23"/>
      <c r="G13" s="144" t="s">
        <v>4</v>
      </c>
      <c r="H13" s="145"/>
      <c r="I13" s="120"/>
      <c r="J13" s="121"/>
      <c r="K13" s="121"/>
      <c r="L13" s="121"/>
      <c r="M13" s="121"/>
      <c r="N13" s="122"/>
      <c r="O13" s="7"/>
      <c r="P13" s="7"/>
      <c r="Q13"/>
      <c r="R13"/>
      <c r="S13"/>
      <c r="T13" s="3"/>
      <c r="U13" s="5"/>
      <c r="V13" s="6"/>
    </row>
    <row r="14" spans="1:22" s="1" customFormat="1" ht="21" customHeight="1" x14ac:dyDescent="0.2">
      <c r="A14" s="9"/>
      <c r="B14" s="19"/>
      <c r="C14" s="13"/>
      <c r="D14" s="13"/>
      <c r="E14" s="20"/>
      <c r="F14" s="24"/>
      <c r="G14" s="146" t="s">
        <v>6</v>
      </c>
      <c r="H14" s="147"/>
      <c r="I14" s="123" t="str">
        <f>IF(OR(I9="",I12=""),"",I12+I13-I11)</f>
        <v/>
      </c>
      <c r="J14" s="124"/>
      <c r="K14" s="124"/>
      <c r="L14" s="124"/>
      <c r="M14" s="124"/>
      <c r="N14" s="125"/>
      <c r="O14" s="7"/>
      <c r="P14" s="7"/>
      <c r="Q14"/>
      <c r="R14"/>
      <c r="S14"/>
      <c r="T14" s="3"/>
      <c r="U14" s="5"/>
      <c r="V14" s="6"/>
    </row>
    <row r="15" spans="1:22" ht="15" customHeight="1" x14ac:dyDescent="0.2">
      <c r="B15" s="21"/>
      <c r="C15" s="22"/>
      <c r="D15" s="22"/>
      <c r="E15" s="25"/>
      <c r="F15" s="22"/>
      <c r="G15" s="22"/>
      <c r="H15" s="22"/>
      <c r="I15" s="22"/>
      <c r="J15" s="38"/>
      <c r="K15" s="36"/>
      <c r="L15" s="36"/>
      <c r="M15" s="36"/>
      <c r="N15" s="36"/>
      <c r="O15" s="21"/>
      <c r="P15" s="21"/>
    </row>
    <row r="16" spans="1:22" ht="24" customHeight="1" x14ac:dyDescent="0.2">
      <c r="B16" s="132" t="s">
        <v>0</v>
      </c>
      <c r="C16" s="133"/>
      <c r="D16" s="139" t="s">
        <v>1</v>
      </c>
      <c r="E16" s="140"/>
      <c r="F16" s="139" t="s">
        <v>2</v>
      </c>
      <c r="G16" s="141"/>
      <c r="H16" s="29" t="s">
        <v>3</v>
      </c>
      <c r="I16" s="40" t="s">
        <v>19</v>
      </c>
      <c r="J16" s="41" t="s">
        <v>20</v>
      </c>
      <c r="K16" s="166" t="s">
        <v>38</v>
      </c>
      <c r="L16" s="167"/>
      <c r="M16" s="167"/>
      <c r="N16" s="168"/>
      <c r="O16" s="21"/>
      <c r="P16" s="21"/>
    </row>
    <row r="17" spans="2:16" ht="15.75" customHeight="1" x14ac:dyDescent="0.2">
      <c r="B17" s="30"/>
      <c r="C17" s="31"/>
      <c r="D17" s="33" t="s">
        <v>17</v>
      </c>
      <c r="E17" s="34" t="s">
        <v>18</v>
      </c>
      <c r="F17" s="33" t="s">
        <v>17</v>
      </c>
      <c r="G17" s="34" t="s">
        <v>18</v>
      </c>
      <c r="H17" s="32"/>
      <c r="I17" s="32"/>
      <c r="J17" s="42"/>
      <c r="K17" s="76" t="s">
        <v>33</v>
      </c>
      <c r="L17" s="76" t="s">
        <v>34</v>
      </c>
      <c r="M17" s="76" t="s">
        <v>32</v>
      </c>
      <c r="N17" s="76" t="s">
        <v>35</v>
      </c>
      <c r="O17" s="21"/>
      <c r="P17" s="21"/>
    </row>
    <row r="18" spans="2:16" ht="21" customHeight="1" x14ac:dyDescent="0.2">
      <c r="B18" s="15">
        <f>WEEKDAY(Beginndatum_1)</f>
        <v>4</v>
      </c>
      <c r="C18" s="16">
        <f>Beginndatum_1</f>
        <v>44440</v>
      </c>
      <c r="D18" s="48"/>
      <c r="E18" s="27"/>
      <c r="F18" s="28"/>
      <c r="G18" s="28"/>
      <c r="H18" s="53"/>
      <c r="I18" s="45" t="str">
        <f>IF(OR(K18="x",L18="x",M18="x", ),H18,IF(F18&lt;&gt;"",((G18+(G18&lt;F18)-F18)+(E18+(E18&lt;D18)-D18))*24,IF(D18&lt;&gt;"",((E18+(E18&lt;D18)-D18)+(G18+(G18&lt;F18)-F18))*24,"0")))</f>
        <v>0</v>
      </c>
      <c r="J18" s="43">
        <f>IF(OR(N18="krank",N18="Urlaub",N18="Feiertag"),"0",IF(OR(C18="",I18=0),"",IF(I18-H18=0,0.000001,I18-H18)))</f>
        <v>9.9999999999999995E-7</v>
      </c>
      <c r="K18" s="60"/>
      <c r="L18" s="60"/>
      <c r="M18" s="60"/>
      <c r="N18" s="60"/>
      <c r="O18" s="21"/>
      <c r="P18" s="21"/>
    </row>
    <row r="19" spans="2:16" ht="21" customHeight="1" x14ac:dyDescent="0.2">
      <c r="B19" s="17">
        <f>IF(C19="","",WEEKDAY(C19))</f>
        <v>5</v>
      </c>
      <c r="C19" s="18">
        <f t="shared" ref="C19:C48" si="0">IF(C18&lt;&gt;"",IF(MONTH(Beginndatum_1)=MONTH(C18+1),C18+1,""),"")</f>
        <v>44441</v>
      </c>
      <c r="D19" s="49"/>
      <c r="E19" s="50"/>
      <c r="F19" s="51"/>
      <c r="G19" s="52"/>
      <c r="H19" s="54"/>
      <c r="I19" s="45" t="str">
        <f t="shared" ref="I19:I48" si="1">IF(OR(K19="x",L19="x",M19="x", ),H19,IF(F19&lt;&gt;"",((G19+(G19&lt;F19)-F19)+(E19+(E19&lt;D19)-D19))*24,IF(D19&lt;&gt;"",((E19+(E19&lt;D19)-D19)+(G19+(G19&lt;F19)-F19))*24,"0")))</f>
        <v>0</v>
      </c>
      <c r="J19" s="43">
        <f t="shared" ref="J19:J48" si="2">IF(OR(N19="krank",N19="Urlaub",N19="Feiertag"),"0",IF(OR(C19="",I19=0),"",IF(I19-H19=0,0.000001,I19-H19)))</f>
        <v>9.9999999999999995E-7</v>
      </c>
      <c r="K19" s="60"/>
      <c r="L19" s="60"/>
      <c r="M19" s="60"/>
      <c r="N19" s="60"/>
      <c r="O19" s="21"/>
      <c r="P19" s="21"/>
    </row>
    <row r="20" spans="2:16" ht="21" customHeight="1" x14ac:dyDescent="0.2">
      <c r="B20" s="17">
        <f t="shared" ref="B20:B48" si="3">IF(C20="","",WEEKDAY(C20))</f>
        <v>6</v>
      </c>
      <c r="C20" s="18">
        <f t="shared" si="0"/>
        <v>44442</v>
      </c>
      <c r="D20" s="49"/>
      <c r="E20" s="50"/>
      <c r="F20" s="51"/>
      <c r="G20" s="52"/>
      <c r="H20" s="54"/>
      <c r="I20" s="45" t="str">
        <f t="shared" si="1"/>
        <v>0</v>
      </c>
      <c r="J20" s="43">
        <f t="shared" si="2"/>
        <v>9.9999999999999995E-7</v>
      </c>
      <c r="K20" s="61"/>
      <c r="L20" s="61"/>
      <c r="M20" s="61"/>
      <c r="N20" s="61"/>
      <c r="O20" s="21"/>
      <c r="P20" s="21"/>
    </row>
    <row r="21" spans="2:16" ht="21" customHeight="1" x14ac:dyDescent="0.2">
      <c r="B21" s="17">
        <f t="shared" si="3"/>
        <v>7</v>
      </c>
      <c r="C21" s="18">
        <f t="shared" si="0"/>
        <v>44443</v>
      </c>
      <c r="D21" s="49"/>
      <c r="E21" s="50"/>
      <c r="F21" s="51"/>
      <c r="G21" s="52"/>
      <c r="H21" s="54"/>
      <c r="I21" s="45" t="str">
        <f t="shared" si="1"/>
        <v>0</v>
      </c>
      <c r="J21" s="43">
        <f t="shared" si="2"/>
        <v>9.9999999999999995E-7</v>
      </c>
      <c r="K21" s="62"/>
      <c r="L21" s="62"/>
      <c r="M21" s="62"/>
      <c r="N21" s="62"/>
      <c r="O21" s="21"/>
      <c r="P21" s="21"/>
    </row>
    <row r="22" spans="2:16" ht="21" customHeight="1" x14ac:dyDescent="0.2">
      <c r="B22" s="17">
        <f t="shared" si="3"/>
        <v>1</v>
      </c>
      <c r="C22" s="18">
        <f t="shared" si="0"/>
        <v>44444</v>
      </c>
      <c r="D22" s="49"/>
      <c r="E22" s="50"/>
      <c r="F22" s="51"/>
      <c r="G22" s="52"/>
      <c r="H22" s="54"/>
      <c r="I22" s="45" t="str">
        <f t="shared" si="1"/>
        <v>0</v>
      </c>
      <c r="J22" s="43">
        <f t="shared" si="2"/>
        <v>9.9999999999999995E-7</v>
      </c>
      <c r="K22" s="63"/>
      <c r="L22" s="63"/>
      <c r="M22" s="63"/>
      <c r="N22" s="63"/>
      <c r="O22" s="21"/>
      <c r="P22" s="21"/>
    </row>
    <row r="23" spans="2:16" ht="21" customHeight="1" x14ac:dyDescent="0.2">
      <c r="B23" s="17">
        <f t="shared" si="3"/>
        <v>2</v>
      </c>
      <c r="C23" s="18">
        <f t="shared" si="0"/>
        <v>44445</v>
      </c>
      <c r="D23" s="49"/>
      <c r="E23" s="50"/>
      <c r="F23" s="51"/>
      <c r="G23" s="52"/>
      <c r="H23" s="54"/>
      <c r="I23" s="45" t="str">
        <f t="shared" si="1"/>
        <v>0</v>
      </c>
      <c r="J23" s="43">
        <f t="shared" si="2"/>
        <v>9.9999999999999995E-7</v>
      </c>
      <c r="K23" s="62"/>
      <c r="L23" s="62"/>
      <c r="M23" s="62"/>
      <c r="N23" s="62"/>
      <c r="O23" s="21"/>
      <c r="P23" s="21"/>
    </row>
    <row r="24" spans="2:16" ht="21" customHeight="1" x14ac:dyDescent="0.2">
      <c r="B24" s="17">
        <f t="shared" si="3"/>
        <v>3</v>
      </c>
      <c r="C24" s="18">
        <f t="shared" si="0"/>
        <v>44446</v>
      </c>
      <c r="D24" s="49"/>
      <c r="E24" s="50"/>
      <c r="F24" s="51"/>
      <c r="G24" s="52"/>
      <c r="H24" s="54"/>
      <c r="I24" s="45" t="str">
        <f t="shared" si="1"/>
        <v>0</v>
      </c>
      <c r="J24" s="43">
        <f t="shared" si="2"/>
        <v>9.9999999999999995E-7</v>
      </c>
      <c r="K24" s="64"/>
      <c r="L24" s="64"/>
      <c r="M24" s="64"/>
      <c r="N24" s="64"/>
      <c r="O24" s="21"/>
      <c r="P24" s="21"/>
    </row>
    <row r="25" spans="2:16" ht="21" customHeight="1" x14ac:dyDescent="0.2">
      <c r="B25" s="17">
        <f t="shared" si="3"/>
        <v>4</v>
      </c>
      <c r="C25" s="18">
        <f t="shared" si="0"/>
        <v>44447</v>
      </c>
      <c r="D25" s="49"/>
      <c r="E25" s="50"/>
      <c r="F25" s="51"/>
      <c r="G25" s="52"/>
      <c r="H25" s="54"/>
      <c r="I25" s="45" t="str">
        <f t="shared" si="1"/>
        <v>0</v>
      </c>
      <c r="J25" s="43">
        <f t="shared" si="2"/>
        <v>9.9999999999999995E-7</v>
      </c>
      <c r="K25" s="65"/>
      <c r="L25" s="65"/>
      <c r="M25" s="65"/>
      <c r="N25" s="65"/>
      <c r="O25" s="21"/>
      <c r="P25" s="21"/>
    </row>
    <row r="26" spans="2:16" ht="21" customHeight="1" x14ac:dyDescent="0.2">
      <c r="B26" s="17">
        <f t="shared" si="3"/>
        <v>5</v>
      </c>
      <c r="C26" s="18">
        <f t="shared" si="0"/>
        <v>44448</v>
      </c>
      <c r="D26" s="49"/>
      <c r="E26" s="50"/>
      <c r="F26" s="51"/>
      <c r="G26" s="52"/>
      <c r="H26" s="54"/>
      <c r="I26" s="45" t="str">
        <f t="shared" si="1"/>
        <v>0</v>
      </c>
      <c r="J26" s="43">
        <f t="shared" si="2"/>
        <v>9.9999999999999995E-7</v>
      </c>
      <c r="K26" s="65"/>
      <c r="L26" s="65"/>
      <c r="M26" s="65"/>
      <c r="N26" s="65"/>
      <c r="O26" s="21"/>
      <c r="P26" s="21"/>
    </row>
    <row r="27" spans="2:16" ht="21" customHeight="1" x14ac:dyDescent="0.2">
      <c r="B27" s="17">
        <f t="shared" si="3"/>
        <v>6</v>
      </c>
      <c r="C27" s="18">
        <f t="shared" si="0"/>
        <v>44449</v>
      </c>
      <c r="D27" s="49"/>
      <c r="E27" s="50"/>
      <c r="F27" s="51"/>
      <c r="G27" s="52"/>
      <c r="H27" s="54"/>
      <c r="I27" s="45" t="str">
        <f t="shared" si="1"/>
        <v>0</v>
      </c>
      <c r="J27" s="43">
        <f t="shared" si="2"/>
        <v>9.9999999999999995E-7</v>
      </c>
      <c r="K27" s="65"/>
      <c r="L27" s="65"/>
      <c r="M27" s="65"/>
      <c r="N27" s="65"/>
      <c r="O27" s="21"/>
      <c r="P27" s="21"/>
    </row>
    <row r="28" spans="2:16" ht="21" customHeight="1" x14ac:dyDescent="0.2">
      <c r="B28" s="17">
        <f t="shared" si="3"/>
        <v>7</v>
      </c>
      <c r="C28" s="18">
        <f t="shared" si="0"/>
        <v>44450</v>
      </c>
      <c r="D28" s="49"/>
      <c r="E28" s="50"/>
      <c r="F28" s="51"/>
      <c r="G28" s="52"/>
      <c r="H28" s="54"/>
      <c r="I28" s="45" t="str">
        <f t="shared" si="1"/>
        <v>0</v>
      </c>
      <c r="J28" s="43">
        <f t="shared" si="2"/>
        <v>9.9999999999999995E-7</v>
      </c>
      <c r="K28" s="65"/>
      <c r="L28" s="65"/>
      <c r="M28" s="65"/>
      <c r="N28" s="65"/>
      <c r="O28" s="21"/>
      <c r="P28" s="21"/>
    </row>
    <row r="29" spans="2:16" ht="21" customHeight="1" x14ac:dyDescent="0.2">
      <c r="B29" s="17">
        <f t="shared" si="3"/>
        <v>1</v>
      </c>
      <c r="C29" s="18">
        <f t="shared" si="0"/>
        <v>44451</v>
      </c>
      <c r="D29" s="49"/>
      <c r="E29" s="50"/>
      <c r="F29" s="51"/>
      <c r="G29" s="52"/>
      <c r="H29" s="54"/>
      <c r="I29" s="45" t="str">
        <f t="shared" si="1"/>
        <v>0</v>
      </c>
      <c r="J29" s="43">
        <f t="shared" si="2"/>
        <v>9.9999999999999995E-7</v>
      </c>
      <c r="K29" s="65"/>
      <c r="L29" s="65"/>
      <c r="M29" s="65"/>
      <c r="N29" s="65"/>
      <c r="O29" s="21"/>
      <c r="P29" s="21"/>
    </row>
    <row r="30" spans="2:16" ht="21" customHeight="1" x14ac:dyDescent="0.2">
      <c r="B30" s="17">
        <f t="shared" si="3"/>
        <v>2</v>
      </c>
      <c r="C30" s="18">
        <f t="shared" si="0"/>
        <v>44452</v>
      </c>
      <c r="D30" s="49"/>
      <c r="E30" s="50"/>
      <c r="F30" s="51"/>
      <c r="G30" s="52"/>
      <c r="H30" s="54"/>
      <c r="I30" s="45" t="str">
        <f t="shared" si="1"/>
        <v>0</v>
      </c>
      <c r="J30" s="43">
        <f t="shared" si="2"/>
        <v>9.9999999999999995E-7</v>
      </c>
      <c r="K30" s="66"/>
      <c r="L30" s="66"/>
      <c r="M30" s="66"/>
      <c r="N30" s="66"/>
      <c r="O30" s="21"/>
      <c r="P30" s="21"/>
    </row>
    <row r="31" spans="2:16" ht="21" customHeight="1" x14ac:dyDescent="0.2">
      <c r="B31" s="17">
        <f t="shared" si="3"/>
        <v>3</v>
      </c>
      <c r="C31" s="18">
        <f t="shared" si="0"/>
        <v>44453</v>
      </c>
      <c r="D31" s="49"/>
      <c r="E31" s="50"/>
      <c r="F31" s="51"/>
      <c r="G31" s="52"/>
      <c r="H31" s="54"/>
      <c r="I31" s="45" t="str">
        <f t="shared" si="1"/>
        <v>0</v>
      </c>
      <c r="J31" s="43">
        <f t="shared" si="2"/>
        <v>9.9999999999999995E-7</v>
      </c>
      <c r="K31" s="64"/>
      <c r="L31" s="64"/>
      <c r="M31" s="64"/>
      <c r="N31" s="64"/>
    </row>
    <row r="32" spans="2:16" ht="21" customHeight="1" x14ac:dyDescent="0.2">
      <c r="B32" s="17">
        <f t="shared" si="3"/>
        <v>4</v>
      </c>
      <c r="C32" s="18">
        <f t="shared" si="0"/>
        <v>44454</v>
      </c>
      <c r="D32" s="49"/>
      <c r="E32" s="50"/>
      <c r="F32" s="51"/>
      <c r="G32" s="52"/>
      <c r="H32" s="54"/>
      <c r="I32" s="45" t="str">
        <f t="shared" si="1"/>
        <v>0</v>
      </c>
      <c r="J32" s="43">
        <f t="shared" si="2"/>
        <v>9.9999999999999995E-7</v>
      </c>
      <c r="K32" s="65"/>
      <c r="L32" s="65"/>
      <c r="M32" s="65"/>
      <c r="N32" s="65"/>
    </row>
    <row r="33" spans="2:14" ht="21" customHeight="1" x14ac:dyDescent="0.2">
      <c r="B33" s="17">
        <f t="shared" si="3"/>
        <v>5</v>
      </c>
      <c r="C33" s="18">
        <f t="shared" si="0"/>
        <v>44455</v>
      </c>
      <c r="D33" s="49"/>
      <c r="E33" s="50"/>
      <c r="F33" s="51"/>
      <c r="G33" s="52"/>
      <c r="H33" s="54"/>
      <c r="I33" s="45" t="str">
        <f t="shared" si="1"/>
        <v>0</v>
      </c>
      <c r="J33" s="43">
        <f t="shared" si="2"/>
        <v>9.9999999999999995E-7</v>
      </c>
      <c r="K33" s="65"/>
      <c r="L33" s="65"/>
      <c r="M33" s="65"/>
      <c r="N33" s="65"/>
    </row>
    <row r="34" spans="2:14" ht="21" customHeight="1" x14ac:dyDescent="0.2">
      <c r="B34" s="17">
        <f t="shared" si="3"/>
        <v>6</v>
      </c>
      <c r="C34" s="18">
        <f t="shared" si="0"/>
        <v>44456</v>
      </c>
      <c r="D34" s="49"/>
      <c r="E34" s="50"/>
      <c r="F34" s="51"/>
      <c r="G34" s="52"/>
      <c r="H34" s="54"/>
      <c r="I34" s="45" t="str">
        <f t="shared" si="1"/>
        <v>0</v>
      </c>
      <c r="J34" s="43">
        <f t="shared" si="2"/>
        <v>9.9999999999999995E-7</v>
      </c>
      <c r="K34" s="65"/>
      <c r="L34" s="65"/>
      <c r="M34" s="65"/>
      <c r="N34" s="65"/>
    </row>
    <row r="35" spans="2:14" ht="21" customHeight="1" x14ac:dyDescent="0.2">
      <c r="B35" s="17">
        <f t="shared" si="3"/>
        <v>7</v>
      </c>
      <c r="C35" s="18">
        <f t="shared" si="0"/>
        <v>44457</v>
      </c>
      <c r="D35" s="49"/>
      <c r="E35" s="50"/>
      <c r="F35" s="51"/>
      <c r="G35" s="52"/>
      <c r="H35" s="54"/>
      <c r="I35" s="45" t="str">
        <f t="shared" si="1"/>
        <v>0</v>
      </c>
      <c r="J35" s="43">
        <f t="shared" si="2"/>
        <v>9.9999999999999995E-7</v>
      </c>
      <c r="K35" s="65"/>
      <c r="L35" s="65"/>
      <c r="M35" s="65"/>
      <c r="N35" s="65"/>
    </row>
    <row r="36" spans="2:14" ht="21" customHeight="1" x14ac:dyDescent="0.2">
      <c r="B36" s="17">
        <f t="shared" si="3"/>
        <v>1</v>
      </c>
      <c r="C36" s="18">
        <f t="shared" si="0"/>
        <v>44458</v>
      </c>
      <c r="D36" s="49"/>
      <c r="E36" s="50"/>
      <c r="F36" s="51"/>
      <c r="G36" s="52"/>
      <c r="H36" s="54"/>
      <c r="I36" s="45" t="str">
        <f t="shared" si="1"/>
        <v>0</v>
      </c>
      <c r="J36" s="43">
        <f t="shared" si="2"/>
        <v>9.9999999999999995E-7</v>
      </c>
      <c r="K36" s="65"/>
      <c r="L36" s="65"/>
      <c r="M36" s="65"/>
      <c r="N36" s="65"/>
    </row>
    <row r="37" spans="2:14" ht="21" customHeight="1" x14ac:dyDescent="0.2">
      <c r="B37" s="17">
        <f t="shared" si="3"/>
        <v>2</v>
      </c>
      <c r="C37" s="18">
        <f t="shared" si="0"/>
        <v>44459</v>
      </c>
      <c r="D37" s="49"/>
      <c r="E37" s="50"/>
      <c r="F37" s="51"/>
      <c r="G37" s="52"/>
      <c r="H37" s="54"/>
      <c r="I37" s="45" t="str">
        <f t="shared" si="1"/>
        <v>0</v>
      </c>
      <c r="J37" s="43">
        <f t="shared" si="2"/>
        <v>9.9999999999999995E-7</v>
      </c>
      <c r="K37" s="65"/>
      <c r="L37" s="65"/>
      <c r="M37" s="65"/>
      <c r="N37" s="65"/>
    </row>
    <row r="38" spans="2:14" ht="21" customHeight="1" x14ac:dyDescent="0.2">
      <c r="B38" s="17">
        <f>IF(C38="","",WEEKDAY(C38))</f>
        <v>3</v>
      </c>
      <c r="C38" s="18">
        <f t="shared" si="0"/>
        <v>44460</v>
      </c>
      <c r="D38" s="49"/>
      <c r="E38" s="50"/>
      <c r="F38" s="51"/>
      <c r="G38" s="52"/>
      <c r="H38" s="54"/>
      <c r="I38" s="45" t="str">
        <f t="shared" si="1"/>
        <v>0</v>
      </c>
      <c r="J38" s="43">
        <f t="shared" si="2"/>
        <v>9.9999999999999995E-7</v>
      </c>
      <c r="K38" s="65"/>
      <c r="L38" s="65"/>
      <c r="M38" s="65"/>
      <c r="N38" s="65"/>
    </row>
    <row r="39" spans="2:14" ht="21" customHeight="1" x14ac:dyDescent="0.2">
      <c r="B39" s="17">
        <f t="shared" si="3"/>
        <v>4</v>
      </c>
      <c r="C39" s="18">
        <f t="shared" si="0"/>
        <v>44461</v>
      </c>
      <c r="D39" s="49"/>
      <c r="E39" s="50"/>
      <c r="F39" s="51"/>
      <c r="G39" s="52"/>
      <c r="H39" s="54"/>
      <c r="I39" s="45" t="str">
        <f t="shared" si="1"/>
        <v>0</v>
      </c>
      <c r="J39" s="43">
        <f t="shared" si="2"/>
        <v>9.9999999999999995E-7</v>
      </c>
      <c r="K39" s="65"/>
      <c r="L39" s="65"/>
      <c r="M39" s="65"/>
      <c r="N39" s="65"/>
    </row>
    <row r="40" spans="2:14" ht="21" customHeight="1" x14ac:dyDescent="0.2">
      <c r="B40" s="17">
        <f t="shared" si="3"/>
        <v>5</v>
      </c>
      <c r="C40" s="18">
        <f t="shared" si="0"/>
        <v>44462</v>
      </c>
      <c r="D40" s="49"/>
      <c r="E40" s="50"/>
      <c r="F40" s="51"/>
      <c r="G40" s="52"/>
      <c r="H40" s="54"/>
      <c r="I40" s="45" t="str">
        <f t="shared" si="1"/>
        <v>0</v>
      </c>
      <c r="J40" s="43">
        <f t="shared" si="2"/>
        <v>9.9999999999999995E-7</v>
      </c>
      <c r="K40" s="66"/>
      <c r="L40" s="66"/>
      <c r="M40" s="66"/>
      <c r="N40" s="66"/>
    </row>
    <row r="41" spans="2:14" ht="21" customHeight="1" x14ac:dyDescent="0.2">
      <c r="B41" s="17">
        <f t="shared" si="3"/>
        <v>6</v>
      </c>
      <c r="C41" s="18">
        <f t="shared" si="0"/>
        <v>44463</v>
      </c>
      <c r="D41" s="49"/>
      <c r="E41" s="50"/>
      <c r="F41" s="51"/>
      <c r="G41" s="52"/>
      <c r="H41" s="54"/>
      <c r="I41" s="45" t="str">
        <f t="shared" si="1"/>
        <v>0</v>
      </c>
      <c r="J41" s="43">
        <f t="shared" si="2"/>
        <v>9.9999999999999995E-7</v>
      </c>
      <c r="K41" s="64"/>
      <c r="L41" s="64"/>
      <c r="M41" s="64"/>
      <c r="N41" s="64"/>
    </row>
    <row r="42" spans="2:14" ht="21" customHeight="1" x14ac:dyDescent="0.2">
      <c r="B42" s="17">
        <f t="shared" si="3"/>
        <v>7</v>
      </c>
      <c r="C42" s="18">
        <f t="shared" si="0"/>
        <v>44464</v>
      </c>
      <c r="D42" s="49"/>
      <c r="E42" s="50"/>
      <c r="F42" s="51"/>
      <c r="G42" s="52"/>
      <c r="H42" s="54"/>
      <c r="I42" s="45" t="str">
        <f t="shared" si="1"/>
        <v>0</v>
      </c>
      <c r="J42" s="43">
        <f t="shared" si="2"/>
        <v>9.9999999999999995E-7</v>
      </c>
      <c r="K42" s="66"/>
      <c r="L42" s="66"/>
      <c r="M42" s="66"/>
      <c r="N42" s="66"/>
    </row>
    <row r="43" spans="2:14" ht="21" customHeight="1" x14ac:dyDescent="0.2">
      <c r="B43" s="17">
        <f t="shared" si="3"/>
        <v>1</v>
      </c>
      <c r="C43" s="18">
        <f t="shared" si="0"/>
        <v>44465</v>
      </c>
      <c r="D43" s="49"/>
      <c r="E43" s="50"/>
      <c r="F43" s="51"/>
      <c r="G43" s="52"/>
      <c r="H43" s="54"/>
      <c r="I43" s="45" t="str">
        <f t="shared" si="1"/>
        <v>0</v>
      </c>
      <c r="J43" s="43">
        <f t="shared" si="2"/>
        <v>9.9999999999999995E-7</v>
      </c>
      <c r="K43" s="64"/>
      <c r="L43" s="64"/>
      <c r="M43" s="64"/>
      <c r="N43" s="64"/>
    </row>
    <row r="44" spans="2:14" ht="21" customHeight="1" x14ac:dyDescent="0.2">
      <c r="B44" s="17">
        <f t="shared" si="3"/>
        <v>2</v>
      </c>
      <c r="C44" s="18">
        <f t="shared" si="0"/>
        <v>44466</v>
      </c>
      <c r="D44" s="49"/>
      <c r="E44" s="50"/>
      <c r="F44" s="51"/>
      <c r="G44" s="52"/>
      <c r="H44" s="54"/>
      <c r="I44" s="45" t="str">
        <f t="shared" si="1"/>
        <v>0</v>
      </c>
      <c r="J44" s="43">
        <f t="shared" si="2"/>
        <v>9.9999999999999995E-7</v>
      </c>
      <c r="K44" s="65"/>
      <c r="L44" s="65"/>
      <c r="M44" s="65"/>
      <c r="N44" s="65"/>
    </row>
    <row r="45" spans="2:14" ht="21" customHeight="1" x14ac:dyDescent="0.2">
      <c r="B45" s="17">
        <f t="shared" si="3"/>
        <v>3</v>
      </c>
      <c r="C45" s="18">
        <f t="shared" si="0"/>
        <v>44467</v>
      </c>
      <c r="D45" s="49"/>
      <c r="E45" s="50"/>
      <c r="F45" s="51"/>
      <c r="G45" s="52"/>
      <c r="H45" s="54"/>
      <c r="I45" s="45" t="str">
        <f t="shared" si="1"/>
        <v>0</v>
      </c>
      <c r="J45" s="43">
        <f t="shared" si="2"/>
        <v>9.9999999999999995E-7</v>
      </c>
      <c r="K45" s="65"/>
      <c r="L45" s="65"/>
      <c r="M45" s="65"/>
      <c r="N45" s="65"/>
    </row>
    <row r="46" spans="2:14" ht="21" customHeight="1" x14ac:dyDescent="0.2">
      <c r="B46" s="17">
        <f t="shared" si="3"/>
        <v>4</v>
      </c>
      <c r="C46" s="18">
        <f t="shared" si="0"/>
        <v>44468</v>
      </c>
      <c r="D46" s="49"/>
      <c r="E46" s="50"/>
      <c r="F46" s="51"/>
      <c r="G46" s="52"/>
      <c r="H46" s="54"/>
      <c r="I46" s="45" t="str">
        <f t="shared" si="1"/>
        <v>0</v>
      </c>
      <c r="J46" s="43">
        <f t="shared" si="2"/>
        <v>9.9999999999999995E-7</v>
      </c>
      <c r="K46" s="65"/>
      <c r="L46" s="65"/>
      <c r="M46" s="65"/>
      <c r="N46" s="65"/>
    </row>
    <row r="47" spans="2:14" ht="21" customHeight="1" x14ac:dyDescent="0.2">
      <c r="B47" s="17">
        <f t="shared" si="3"/>
        <v>5</v>
      </c>
      <c r="C47" s="18">
        <f t="shared" si="0"/>
        <v>44469</v>
      </c>
      <c r="D47" s="49"/>
      <c r="E47" s="50"/>
      <c r="F47" s="51"/>
      <c r="G47" s="52"/>
      <c r="H47" s="54"/>
      <c r="I47" s="45" t="str">
        <f t="shared" si="1"/>
        <v>0</v>
      </c>
      <c r="J47" s="43">
        <f t="shared" si="2"/>
        <v>9.9999999999999995E-7</v>
      </c>
      <c r="K47" s="65"/>
      <c r="L47" s="65"/>
      <c r="M47" s="65"/>
      <c r="N47" s="65"/>
    </row>
    <row r="48" spans="2:14" ht="21" customHeight="1" x14ac:dyDescent="0.2">
      <c r="B48" s="17" t="str">
        <f t="shared" si="3"/>
        <v/>
      </c>
      <c r="C48" s="18" t="str">
        <f t="shared" si="0"/>
        <v/>
      </c>
      <c r="D48" s="49"/>
      <c r="E48" s="50"/>
      <c r="F48" s="51"/>
      <c r="G48" s="52"/>
      <c r="H48" s="54"/>
      <c r="I48" s="45" t="str">
        <f t="shared" si="1"/>
        <v>0</v>
      </c>
      <c r="J48" s="43" t="str">
        <f t="shared" si="2"/>
        <v/>
      </c>
      <c r="K48" s="67"/>
      <c r="L48" s="67"/>
      <c r="M48" s="67"/>
      <c r="N48" s="67"/>
    </row>
    <row r="49" spans="2:14" ht="21" customHeight="1" x14ac:dyDescent="0.2">
      <c r="B49" s="116" t="s">
        <v>8</v>
      </c>
      <c r="C49" s="117"/>
      <c r="D49" s="113"/>
      <c r="E49" s="114"/>
      <c r="F49" s="114"/>
      <c r="G49" s="115"/>
      <c r="H49" s="26" t="str">
        <f>IF(SUM(H18:H48)=0,"",SUM(H18:H48))</f>
        <v/>
      </c>
      <c r="I49" s="26" t="str">
        <f>IF(SUM(I18:I48)=0, "",SUM(I18:I48))</f>
        <v/>
      </c>
      <c r="J49" s="44">
        <f>SUM(J18:J48)</f>
        <v>3.0000000000000011E-5</v>
      </c>
      <c r="K49" s="163" t="s">
        <v>37</v>
      </c>
      <c r="L49" s="164"/>
      <c r="M49" s="165"/>
      <c r="N49" s="77">
        <f>COUNTIF(N18:N48,"x")</f>
        <v>0</v>
      </c>
    </row>
    <row r="50" spans="2:14" ht="15.75" customHeight="1" x14ac:dyDescent="0.2">
      <c r="B50" s="82"/>
      <c r="C50" s="83"/>
      <c r="D50" s="83"/>
      <c r="E50" s="83"/>
      <c r="F50" s="83"/>
      <c r="G50" s="83"/>
      <c r="H50" s="84"/>
      <c r="I50" s="84"/>
      <c r="J50" s="85"/>
      <c r="K50" s="86" t="s">
        <v>39</v>
      </c>
      <c r="L50" s="87"/>
      <c r="M50" s="87"/>
      <c r="N50" s="88"/>
    </row>
    <row r="51" spans="2:14" ht="12" customHeight="1" x14ac:dyDescent="0.2">
      <c r="C51" s="12"/>
      <c r="D51" s="12"/>
      <c r="E51" s="12"/>
      <c r="F51" s="12"/>
      <c r="G51" s="11"/>
      <c r="H51" s="11"/>
      <c r="I51" s="11"/>
      <c r="J51" s="38"/>
    </row>
    <row r="52" spans="2:14" ht="82.5" customHeight="1" x14ac:dyDescent="0.2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3" spans="2:14" ht="12.75" customHeight="1" x14ac:dyDescent="0.2"/>
    <row r="54" spans="2:14" ht="12.75" customHeight="1" x14ac:dyDescent="0.2">
      <c r="B54" s="70" t="s">
        <v>27</v>
      </c>
    </row>
    <row r="55" spans="2:14" ht="12.75" customHeight="1" x14ac:dyDescent="0.2">
      <c r="B55" s="71" t="s">
        <v>28</v>
      </c>
      <c r="H55" s="73" t="s">
        <v>29</v>
      </c>
      <c r="I55" s="72"/>
      <c r="J55" s="72"/>
      <c r="K55" s="72"/>
      <c r="L55" s="72"/>
      <c r="M55" s="72"/>
      <c r="N55" s="72"/>
    </row>
  </sheetData>
  <sheetProtection password="84E8" sheet="1" objects="1" scenarios="1"/>
  <mergeCells count="39">
    <mergeCell ref="K49:M49"/>
    <mergeCell ref="K16:N16"/>
    <mergeCell ref="B6:E6"/>
    <mergeCell ref="F6:N6"/>
    <mergeCell ref="B1:N2"/>
    <mergeCell ref="B4:E4"/>
    <mergeCell ref="F4:N4"/>
    <mergeCell ref="B5:E5"/>
    <mergeCell ref="F5:N5"/>
    <mergeCell ref="D11:E11"/>
    <mergeCell ref="G11:H11"/>
    <mergeCell ref="I11:N11"/>
    <mergeCell ref="C7:I7"/>
    <mergeCell ref="B8:E8"/>
    <mergeCell ref="G8:N8"/>
    <mergeCell ref="B9:C9"/>
    <mergeCell ref="D9:E9"/>
    <mergeCell ref="G9:H9"/>
    <mergeCell ref="I9:N9"/>
    <mergeCell ref="G14:H14"/>
    <mergeCell ref="I14:N14"/>
    <mergeCell ref="B16:C16"/>
    <mergeCell ref="D16:E16"/>
    <mergeCell ref="F16:G16"/>
    <mergeCell ref="B10:C10"/>
    <mergeCell ref="D10:E10"/>
    <mergeCell ref="G10:H10"/>
    <mergeCell ref="I10:N10"/>
    <mergeCell ref="B11:C11"/>
    <mergeCell ref="B49:C49"/>
    <mergeCell ref="D49:G49"/>
    <mergeCell ref="B12:C12"/>
    <mergeCell ref="D12:E12"/>
    <mergeCell ref="D13:E13"/>
    <mergeCell ref="B52:N52"/>
    <mergeCell ref="G12:H12"/>
    <mergeCell ref="I12:N12"/>
    <mergeCell ref="G13:H13"/>
    <mergeCell ref="I13:N13"/>
  </mergeCells>
  <conditionalFormatting sqref="B18:H18">
    <cfRule type="expression" dxfId="175" priority="44" stopIfTrue="1">
      <formula>OR(WEEKDAY($C$18)=7,WEEKDAY($C$18)=1)</formula>
    </cfRule>
  </conditionalFormatting>
  <conditionalFormatting sqref="B19:H19">
    <cfRule type="expression" dxfId="174" priority="43" stopIfTrue="1">
      <formula>OR(WEEKDAY($C$19)=7,WEEKDAY($C$19)=1)</formula>
    </cfRule>
  </conditionalFormatting>
  <conditionalFormatting sqref="B20:H20">
    <cfRule type="expression" dxfId="173" priority="42" stopIfTrue="1">
      <formula>OR(WEEKDAY($C$20)=7,WEEKDAY($C$20)=1)</formula>
    </cfRule>
  </conditionalFormatting>
  <conditionalFormatting sqref="B21:C21 E21:H21">
    <cfRule type="expression" dxfId="172" priority="41" stopIfTrue="1">
      <formula>OR(WEEKDAY($C$21)=7,WEEKDAY($C$21)=1)</formula>
    </cfRule>
  </conditionalFormatting>
  <conditionalFormatting sqref="B22:H22">
    <cfRule type="expression" dxfId="171" priority="40" stopIfTrue="1">
      <formula>OR(WEEKDAY($C$22)=7,WEEKDAY($C$22)=1)</formula>
    </cfRule>
  </conditionalFormatting>
  <conditionalFormatting sqref="B23:H23">
    <cfRule type="expression" dxfId="170" priority="39" stopIfTrue="1">
      <formula>OR(WEEKDAY($C$23)=7,WEEKDAY($C$23)=1)</formula>
    </cfRule>
  </conditionalFormatting>
  <conditionalFormatting sqref="B24:H24">
    <cfRule type="expression" dxfId="169" priority="38" stopIfTrue="1">
      <formula>OR(WEEKDAY($C$24)=7,WEEKDAY($C$24)=1)</formula>
    </cfRule>
  </conditionalFormatting>
  <conditionalFormatting sqref="B25:H25">
    <cfRule type="expression" dxfId="168" priority="37" stopIfTrue="1">
      <formula>OR(WEEKDAY($C$25)=7,WEEKDAY($C$25)=1)</formula>
    </cfRule>
  </conditionalFormatting>
  <conditionalFormatting sqref="B26:H26">
    <cfRule type="expression" dxfId="167" priority="36" stopIfTrue="1">
      <formula>OR(WEEKDAY($C$26)=7,WEEKDAY($C$26)=1)</formula>
    </cfRule>
  </conditionalFormatting>
  <conditionalFormatting sqref="B27:H27">
    <cfRule type="expression" dxfId="166" priority="35" stopIfTrue="1">
      <formula>OR(WEEKDAY($C$27)=7,WEEKDAY($C$27)=1)</formula>
    </cfRule>
  </conditionalFormatting>
  <conditionalFormatting sqref="B28:H28">
    <cfRule type="expression" dxfId="165" priority="34" stopIfTrue="1">
      <formula>OR(WEEKDAY($C$28)=7,WEEKDAY($C$28)=1)</formula>
    </cfRule>
  </conditionalFormatting>
  <conditionalFormatting sqref="B29:H29">
    <cfRule type="expression" dxfId="164" priority="33" stopIfTrue="1">
      <formula>OR(WEEKDAY($C$29)=7,WEEKDAY($C$29)=1)</formula>
    </cfRule>
  </conditionalFormatting>
  <conditionalFormatting sqref="B30:H30">
    <cfRule type="expression" dxfId="163" priority="32" stopIfTrue="1">
      <formula>OR(WEEKDAY($C$30)=7,WEEKDAY($C$30)=1)</formula>
    </cfRule>
  </conditionalFormatting>
  <conditionalFormatting sqref="B31:H31">
    <cfRule type="expression" dxfId="162" priority="31" stopIfTrue="1">
      <formula>OR(WEEKDAY($C$31)=7,WEEKDAY($C$31)=1)</formula>
    </cfRule>
  </conditionalFormatting>
  <conditionalFormatting sqref="B32:H32">
    <cfRule type="expression" dxfId="161" priority="30" stopIfTrue="1">
      <formula>OR(WEEKDAY($C$32)=7,WEEKDAY($C$32)=1)</formula>
    </cfRule>
  </conditionalFormatting>
  <conditionalFormatting sqref="B33:G33">
    <cfRule type="expression" dxfId="160" priority="29" stopIfTrue="1">
      <formula>OR(WEEKDAY($C$33)=7,WEEKDAY($C$33)=1)</formula>
    </cfRule>
  </conditionalFormatting>
  <conditionalFormatting sqref="B34:G34">
    <cfRule type="expression" dxfId="159" priority="28" stopIfTrue="1">
      <formula>OR(WEEKDAY($C$34)=7,WEEKDAY($C$34)=1)</formula>
    </cfRule>
  </conditionalFormatting>
  <conditionalFormatting sqref="B35:G35">
    <cfRule type="expression" dxfId="158" priority="27" stopIfTrue="1">
      <formula>OR(WEEKDAY($C$35)=7,WEEKDAY($C$35)=1)</formula>
    </cfRule>
  </conditionalFormatting>
  <conditionalFormatting sqref="B36:G36">
    <cfRule type="expression" dxfId="157" priority="26" stopIfTrue="1">
      <formula>OR(WEEKDAY($C$36)=7,WEEKDAY($C$36)=1)</formula>
    </cfRule>
  </conditionalFormatting>
  <conditionalFormatting sqref="B37:G37">
    <cfRule type="expression" dxfId="156" priority="25" stopIfTrue="1">
      <formula>OR(WEEKDAY($C$37)=7,WEEKDAY($C$37)=1)</formula>
    </cfRule>
  </conditionalFormatting>
  <conditionalFormatting sqref="B38:H38">
    <cfRule type="expression" dxfId="155" priority="24" stopIfTrue="1">
      <formula>OR(WEEKDAY($C$38)=7,WEEKDAY($C$38)=1)</formula>
    </cfRule>
  </conditionalFormatting>
  <conditionalFormatting sqref="B39:H39">
    <cfRule type="expression" dxfId="154" priority="23" stopIfTrue="1">
      <formula>OR(WEEKDAY($C$39)=7,WEEKDAY($C$39)=1)</formula>
    </cfRule>
  </conditionalFormatting>
  <conditionalFormatting sqref="B40:G40">
    <cfRule type="expression" dxfId="153" priority="22" stopIfTrue="1">
      <formula>OR(WEEKDAY($C$40)=7,WEEKDAY($C$40)=1)</formula>
    </cfRule>
  </conditionalFormatting>
  <conditionalFormatting sqref="B41:G41">
    <cfRule type="expression" dxfId="152" priority="21" stopIfTrue="1">
      <formula>OR(WEEKDAY($C$41)=7,WEEKDAY($C$41)=1)</formula>
    </cfRule>
  </conditionalFormatting>
  <conditionalFormatting sqref="B42:G42">
    <cfRule type="expression" dxfId="151" priority="20" stopIfTrue="1">
      <formula>OR(WEEKDAY($C$42)=7,WEEKDAY($C$42)=1)</formula>
    </cfRule>
  </conditionalFormatting>
  <conditionalFormatting sqref="B43:G43">
    <cfRule type="expression" dxfId="150" priority="19" stopIfTrue="1">
      <formula>OR(WEEKDAY($C$43)=7,WEEKDAY($C$43)=1)</formula>
    </cfRule>
  </conditionalFormatting>
  <conditionalFormatting sqref="B44:G44">
    <cfRule type="expression" dxfId="149" priority="18" stopIfTrue="1">
      <formula>OR(WEEKDAY($C$44)=7,WEEKDAY($C$44)=1)</formula>
    </cfRule>
  </conditionalFormatting>
  <conditionalFormatting sqref="B45:H45">
    <cfRule type="expression" dxfId="148" priority="17" stopIfTrue="1">
      <formula>OR(WEEKDAY($C$45)=7,WEEKDAY($C$45)=1)</formula>
    </cfRule>
  </conditionalFormatting>
  <conditionalFormatting sqref="B46:H46">
    <cfRule type="expression" dxfId="147" priority="16" stopIfTrue="1">
      <formula>OR(WEEKDAY($C$46)=7,WEEKDAY($C$46)=1)</formula>
    </cfRule>
  </conditionalFormatting>
  <conditionalFormatting sqref="B47:G47">
    <cfRule type="expression" dxfId="146" priority="15" stopIfTrue="1">
      <formula>OR(WEEKDAY($C$47)=7,WEEKDAY($C$47)=1)</formula>
    </cfRule>
  </conditionalFormatting>
  <conditionalFormatting sqref="B48:G48">
    <cfRule type="expression" dxfId="145" priority="14" stopIfTrue="1">
      <formula>OR(WEEKDAY($C$48)=7,WEEKDAY($C$48)=1)</formula>
    </cfRule>
  </conditionalFormatting>
  <conditionalFormatting sqref="D21">
    <cfRule type="expression" dxfId="144" priority="13" stopIfTrue="1">
      <formula>OR(WEEKDAY($C$20)=7,WEEKDAY($C$20)=1)</formula>
    </cfRule>
  </conditionalFormatting>
  <conditionalFormatting sqref="H33">
    <cfRule type="expression" dxfId="143" priority="12" stopIfTrue="1">
      <formula>OR(WEEKDAY($C$26)=7,WEEKDAY($C$26)=1)</formula>
    </cfRule>
  </conditionalFormatting>
  <conditionalFormatting sqref="H34">
    <cfRule type="expression" dxfId="142" priority="11" stopIfTrue="1">
      <formula>OR(WEEKDAY($C$27)=7,WEEKDAY($C$27)=1)</formula>
    </cfRule>
  </conditionalFormatting>
  <conditionalFormatting sqref="H35">
    <cfRule type="expression" dxfId="141" priority="10" stopIfTrue="1">
      <formula>OR(WEEKDAY($C$28)=7,WEEKDAY($C$28)=1)</formula>
    </cfRule>
  </conditionalFormatting>
  <conditionalFormatting sqref="H36">
    <cfRule type="expression" dxfId="140" priority="9" stopIfTrue="1">
      <formula>OR(WEEKDAY($C$29)=7,WEEKDAY($C$29)=1)</formula>
    </cfRule>
  </conditionalFormatting>
  <conditionalFormatting sqref="H37">
    <cfRule type="expression" dxfId="139" priority="8" stopIfTrue="1">
      <formula>OR(WEEKDAY($C$30)=7,WEEKDAY($C$30)=1)</formula>
    </cfRule>
  </conditionalFormatting>
  <conditionalFormatting sqref="H40">
    <cfRule type="expression" dxfId="138" priority="7" stopIfTrue="1">
      <formula>OR(WEEKDAY($C$26)=7,WEEKDAY($C$26)=1)</formula>
    </cfRule>
  </conditionalFormatting>
  <conditionalFormatting sqref="H41">
    <cfRule type="expression" dxfId="137" priority="6" stopIfTrue="1">
      <formula>OR(WEEKDAY($C$27)=7,WEEKDAY($C$27)=1)</formula>
    </cfRule>
  </conditionalFormatting>
  <conditionalFormatting sqref="H42">
    <cfRule type="expression" dxfId="136" priority="5" stopIfTrue="1">
      <formula>OR(WEEKDAY($C$28)=7,WEEKDAY($C$28)=1)</formula>
    </cfRule>
  </conditionalFormatting>
  <conditionalFormatting sqref="H43">
    <cfRule type="expression" dxfId="135" priority="4" stopIfTrue="1">
      <formula>OR(WEEKDAY($C$29)=7,WEEKDAY($C$29)=1)</formula>
    </cfRule>
  </conditionalFormatting>
  <conditionalFormatting sqref="H44">
    <cfRule type="expression" dxfId="134" priority="3" stopIfTrue="1">
      <formula>OR(WEEKDAY($C$30)=7,WEEKDAY($C$30)=1)</formula>
    </cfRule>
  </conditionalFormatting>
  <conditionalFormatting sqref="H47">
    <cfRule type="expression" dxfId="133" priority="2" stopIfTrue="1">
      <formula>OR(WEEKDAY($C$26)=7,WEEKDAY($C$26)=1)</formula>
    </cfRule>
  </conditionalFormatting>
  <conditionalFormatting sqref="H48">
    <cfRule type="expression" dxfId="132" priority="1" stopIfTrue="1">
      <formula>OR(WEEKDAY($C$27)=7,WEEKDAY($C$27)=1)</formula>
    </cfRule>
  </conditionalFormatting>
  <printOptions horizontalCentered="1"/>
  <pageMargins left="0.59055118110236227" right="0.59055118110236227" top="0.59055118110236227" bottom="0.59055118110236227" header="0" footer="0"/>
  <pageSetup paperSize="9" scale="67" orientation="portrait" horizontalDpi="300" verticalDpi="300" r:id="rId1"/>
  <headerFooter alignWithMargins="0"/>
  <ignoredErrors>
    <ignoredError sqref="F5:F6 F4 D11 D9 I1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5"/>
  <sheetViews>
    <sheetView showGridLines="0" showRowColHeaders="0" showZeros="0" showRuler="0" showOutlineSymbols="0" zoomScaleNormal="100" workbookViewId="0">
      <selection activeCell="B1" sqref="B1:N2"/>
    </sheetView>
  </sheetViews>
  <sheetFormatPr baseColWidth="10" defaultRowHeight="12.75" x14ac:dyDescent="0.2"/>
  <cols>
    <col min="1" max="1" width="2.42578125" customWidth="1"/>
    <col min="2" max="2" width="5.28515625" customWidth="1"/>
    <col min="4" max="8" width="11.28515625" customWidth="1"/>
    <col min="9" max="9" width="10.7109375" customWidth="1"/>
    <col min="10" max="10" width="10.7109375" style="39" customWidth="1"/>
    <col min="11" max="14" width="7.7109375" customWidth="1"/>
    <col min="15" max="15" width="2.42578125" customWidth="1"/>
  </cols>
  <sheetData>
    <row r="1" spans="1:22" ht="21" customHeight="1" x14ac:dyDescent="0.2">
      <c r="B1" s="190" t="s">
        <v>10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4"/>
    </row>
    <row r="2" spans="1:22" s="1" customFormat="1" ht="21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8"/>
      <c r="P2" s="8"/>
      <c r="Q2" s="2"/>
      <c r="R2" s="2"/>
      <c r="S2" s="2"/>
      <c r="T2" s="2"/>
      <c r="U2" s="2"/>
      <c r="V2" s="2"/>
    </row>
    <row r="3" spans="1:22" s="1" customFormat="1" ht="15" customHeight="1" x14ac:dyDescent="0.2">
      <c r="B3" s="46" t="str">
        <f>Stamminfo!B2</f>
        <v>Letzte Aktualisierung: 30.06.2021</v>
      </c>
      <c r="C3" s="47"/>
      <c r="D3" s="4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/>
      <c r="R3"/>
      <c r="S3"/>
      <c r="T3" s="3"/>
      <c r="U3" s="3"/>
      <c r="V3" s="2"/>
    </row>
    <row r="4" spans="1:22" s="1" customFormat="1" ht="21" customHeight="1" x14ac:dyDescent="0.2">
      <c r="B4" s="152" t="s">
        <v>11</v>
      </c>
      <c r="C4" s="153"/>
      <c r="D4" s="153"/>
      <c r="E4" s="154"/>
      <c r="F4" s="175">
        <f>Stamminfo!C3</f>
        <v>0</v>
      </c>
      <c r="G4" s="176"/>
      <c r="H4" s="176"/>
      <c r="I4" s="176"/>
      <c r="J4" s="176"/>
      <c r="K4" s="176"/>
      <c r="L4" s="176"/>
      <c r="M4" s="176"/>
      <c r="N4" s="177"/>
      <c r="O4" s="10"/>
      <c r="P4" s="7"/>
      <c r="Q4"/>
      <c r="R4"/>
      <c r="S4"/>
      <c r="T4" s="4"/>
      <c r="U4" s="4"/>
      <c r="V4" s="2"/>
    </row>
    <row r="5" spans="1:22" s="1" customFormat="1" ht="21" customHeight="1" x14ac:dyDescent="0.2">
      <c r="B5" s="157" t="s">
        <v>31</v>
      </c>
      <c r="C5" s="158"/>
      <c r="D5" s="158"/>
      <c r="E5" s="159"/>
      <c r="F5" s="178">
        <f>Stamminfo!C4</f>
        <v>0</v>
      </c>
      <c r="G5" s="179"/>
      <c r="H5" s="179"/>
      <c r="I5" s="179"/>
      <c r="J5" s="179"/>
      <c r="K5" s="179"/>
      <c r="L5" s="179"/>
      <c r="M5" s="179"/>
      <c r="N5" s="180"/>
      <c r="O5" s="7"/>
      <c r="P5" s="7"/>
      <c r="Q5"/>
      <c r="R5"/>
      <c r="S5"/>
      <c r="T5" s="3"/>
      <c r="U5" s="5"/>
      <c r="V5" s="6"/>
    </row>
    <row r="6" spans="1:22" s="1" customFormat="1" ht="21" customHeight="1" x14ac:dyDescent="0.2">
      <c r="B6" s="160" t="s">
        <v>12</v>
      </c>
      <c r="C6" s="161"/>
      <c r="D6" s="161"/>
      <c r="E6" s="119"/>
      <c r="F6" s="181">
        <f>IF(Stamminfo!C5="","",DATE(Stamminfo!C5,10,DAY(1)))</f>
        <v>44470</v>
      </c>
      <c r="G6" s="182"/>
      <c r="H6" s="182"/>
      <c r="I6" s="182"/>
      <c r="J6" s="182"/>
      <c r="K6" s="182"/>
      <c r="L6" s="182"/>
      <c r="M6" s="182"/>
      <c r="N6" s="183"/>
      <c r="O6" s="7"/>
      <c r="P6" s="7"/>
      <c r="Q6"/>
      <c r="R6"/>
      <c r="S6"/>
      <c r="T6" s="3"/>
      <c r="U6" s="5"/>
      <c r="V6" s="6"/>
    </row>
    <row r="7" spans="1:22" s="1" customFormat="1" ht="15" customHeight="1" x14ac:dyDescent="0.2">
      <c r="B7" s="24"/>
      <c r="C7" s="150"/>
      <c r="D7" s="150"/>
      <c r="E7" s="151"/>
      <c r="F7" s="151"/>
      <c r="G7" s="151"/>
      <c r="H7" s="151"/>
      <c r="I7" s="151"/>
      <c r="J7" s="37"/>
      <c r="K7" s="13"/>
      <c r="L7" s="13"/>
      <c r="M7" s="13"/>
      <c r="N7" s="13"/>
      <c r="O7" s="7"/>
      <c r="P7" s="7"/>
      <c r="Q7"/>
      <c r="R7"/>
      <c r="S7"/>
      <c r="T7" s="3"/>
      <c r="U7" s="5"/>
      <c r="V7" s="6"/>
    </row>
    <row r="8" spans="1:22" s="1" customFormat="1" ht="21" customHeight="1" x14ac:dyDescent="0.2">
      <c r="A8" s="9"/>
      <c r="B8" s="137" t="s">
        <v>15</v>
      </c>
      <c r="C8" s="138"/>
      <c r="D8" s="138"/>
      <c r="E8" s="138"/>
      <c r="F8" s="24"/>
      <c r="G8" s="184" t="s">
        <v>14</v>
      </c>
      <c r="H8" s="185"/>
      <c r="I8" s="185"/>
      <c r="J8" s="185"/>
      <c r="K8" s="185"/>
      <c r="L8" s="185"/>
      <c r="M8" s="185"/>
      <c r="N8" s="186"/>
      <c r="O8" s="7"/>
      <c r="P8" s="7"/>
      <c r="Q8"/>
      <c r="R8"/>
      <c r="S8"/>
      <c r="T8" s="3"/>
      <c r="U8" s="5"/>
      <c r="V8" s="6"/>
    </row>
    <row r="9" spans="1:22" s="1" customFormat="1" ht="21" customHeight="1" x14ac:dyDescent="0.2">
      <c r="A9" s="9"/>
      <c r="B9" s="126" t="s">
        <v>24</v>
      </c>
      <c r="C9" s="127"/>
      <c r="D9" s="128" t="str">
        <f>IF(September!D13="kein Vortrag","0",September!D13)</f>
        <v>0</v>
      </c>
      <c r="E9" s="129"/>
      <c r="F9" s="23"/>
      <c r="G9" s="142" t="s">
        <v>16</v>
      </c>
      <c r="H9" s="143"/>
      <c r="I9" s="134" t="str">
        <f>H49</f>
        <v/>
      </c>
      <c r="J9" s="135"/>
      <c r="K9" s="135"/>
      <c r="L9" s="135"/>
      <c r="M9" s="135"/>
      <c r="N9" s="136"/>
      <c r="O9" s="7"/>
      <c r="P9" s="7"/>
      <c r="Q9"/>
      <c r="R9"/>
      <c r="S9"/>
      <c r="T9" s="3"/>
      <c r="U9" s="5"/>
      <c r="V9" s="6"/>
    </row>
    <row r="10" spans="1:22" s="1" customFormat="1" ht="21" customHeight="1" x14ac:dyDescent="0.2">
      <c r="A10" s="9"/>
      <c r="B10" s="126" t="s">
        <v>25</v>
      </c>
      <c r="C10" s="127"/>
      <c r="D10" s="128"/>
      <c r="E10" s="129"/>
      <c r="F10" s="23"/>
      <c r="G10" s="148" t="s">
        <v>9</v>
      </c>
      <c r="H10" s="149"/>
      <c r="I10" s="120" t="str">
        <f>IF(September!I14="","0",September!I14)</f>
        <v>0</v>
      </c>
      <c r="J10" s="121"/>
      <c r="K10" s="121"/>
      <c r="L10" s="121"/>
      <c r="M10" s="121"/>
      <c r="N10" s="122"/>
      <c r="O10" s="7"/>
      <c r="P10" s="7"/>
      <c r="Q10"/>
      <c r="R10"/>
      <c r="S10"/>
      <c r="T10" s="3"/>
      <c r="U10" s="5"/>
      <c r="V10" s="6"/>
    </row>
    <row r="11" spans="1:22" s="1" customFormat="1" ht="21" customHeight="1" x14ac:dyDescent="0.2">
      <c r="A11" s="9"/>
      <c r="B11" s="126" t="s">
        <v>7</v>
      </c>
      <c r="C11" s="127"/>
      <c r="D11" s="128">
        <f>D9+D10</f>
        <v>0</v>
      </c>
      <c r="E11" s="129"/>
      <c r="F11" s="23"/>
      <c r="G11" s="142" t="s">
        <v>26</v>
      </c>
      <c r="H11" s="143"/>
      <c r="I11" s="134" t="str">
        <f>IF(I9="","",SUM(I9-I10))</f>
        <v/>
      </c>
      <c r="J11" s="135"/>
      <c r="K11" s="135"/>
      <c r="L11" s="135"/>
      <c r="M11" s="135"/>
      <c r="N11" s="136"/>
      <c r="O11" s="7"/>
      <c r="P11" s="7"/>
      <c r="Q11"/>
      <c r="R11"/>
      <c r="S11"/>
      <c r="T11" s="3"/>
      <c r="U11" s="5"/>
      <c r="V11" s="6"/>
    </row>
    <row r="12" spans="1:22" s="1" customFormat="1" ht="21" customHeight="1" x14ac:dyDescent="0.2">
      <c r="A12" s="9"/>
      <c r="B12" s="118" t="s">
        <v>5</v>
      </c>
      <c r="C12" s="119"/>
      <c r="D12" s="155"/>
      <c r="E12" s="156"/>
      <c r="F12" s="23"/>
      <c r="G12" s="142" t="s">
        <v>13</v>
      </c>
      <c r="H12" s="143"/>
      <c r="I12" s="134" t="str">
        <f>I49</f>
        <v/>
      </c>
      <c r="J12" s="135"/>
      <c r="K12" s="135"/>
      <c r="L12" s="135"/>
      <c r="M12" s="135"/>
      <c r="N12" s="136"/>
      <c r="O12" s="7"/>
      <c r="P12" s="7"/>
      <c r="Q12"/>
      <c r="R12"/>
      <c r="S12"/>
      <c r="T12" s="3"/>
      <c r="U12" s="5"/>
      <c r="V12" s="6"/>
    </row>
    <row r="13" spans="1:22" s="1" customFormat="1" ht="21" customHeight="1" x14ac:dyDescent="0.2">
      <c r="A13" s="9"/>
      <c r="B13" s="68" t="s">
        <v>6</v>
      </c>
      <c r="C13" s="69"/>
      <c r="D13" s="130" t="str">
        <f>IF(SUM(D11-D12)=0,"0",SUM(D11-D12))</f>
        <v>0</v>
      </c>
      <c r="E13" s="131"/>
      <c r="F13" s="23"/>
      <c r="G13" s="144" t="s">
        <v>4</v>
      </c>
      <c r="H13" s="145"/>
      <c r="I13" s="120"/>
      <c r="J13" s="121"/>
      <c r="K13" s="121"/>
      <c r="L13" s="121"/>
      <c r="M13" s="121"/>
      <c r="N13" s="122"/>
      <c r="O13" s="7"/>
      <c r="P13" s="7"/>
      <c r="Q13"/>
      <c r="R13"/>
      <c r="S13"/>
      <c r="T13" s="3"/>
      <c r="U13" s="5"/>
      <c r="V13" s="6"/>
    </row>
    <row r="14" spans="1:22" s="1" customFormat="1" ht="21" customHeight="1" x14ac:dyDescent="0.2">
      <c r="A14" s="9"/>
      <c r="B14" s="19"/>
      <c r="C14" s="13"/>
      <c r="D14" s="13"/>
      <c r="E14" s="20"/>
      <c r="F14" s="24"/>
      <c r="G14" s="146" t="s">
        <v>6</v>
      </c>
      <c r="H14" s="147"/>
      <c r="I14" s="123" t="str">
        <f>IF(OR(I9="",I12=""),"",I12+I13-I11)</f>
        <v/>
      </c>
      <c r="J14" s="124"/>
      <c r="K14" s="124"/>
      <c r="L14" s="124"/>
      <c r="M14" s="124"/>
      <c r="N14" s="125"/>
      <c r="O14" s="7"/>
      <c r="P14" s="7"/>
      <c r="Q14"/>
      <c r="R14"/>
      <c r="S14"/>
      <c r="T14" s="3"/>
      <c r="U14" s="5"/>
      <c r="V14" s="6"/>
    </row>
    <row r="15" spans="1:22" ht="15" customHeight="1" x14ac:dyDescent="0.2">
      <c r="B15" s="21"/>
      <c r="C15" s="22"/>
      <c r="D15" s="22"/>
      <c r="E15" s="25"/>
      <c r="F15" s="22"/>
      <c r="G15" s="22"/>
      <c r="H15" s="22"/>
      <c r="I15" s="22"/>
      <c r="J15" s="38"/>
      <c r="K15" s="36"/>
      <c r="L15" s="36"/>
      <c r="M15" s="36"/>
      <c r="N15" s="36"/>
      <c r="O15" s="21"/>
      <c r="P15" s="21"/>
    </row>
    <row r="16" spans="1:22" ht="24" customHeight="1" x14ac:dyDescent="0.2">
      <c r="B16" s="132" t="s">
        <v>0</v>
      </c>
      <c r="C16" s="133"/>
      <c r="D16" s="139" t="s">
        <v>1</v>
      </c>
      <c r="E16" s="140"/>
      <c r="F16" s="139" t="s">
        <v>2</v>
      </c>
      <c r="G16" s="141"/>
      <c r="H16" s="29" t="s">
        <v>3</v>
      </c>
      <c r="I16" s="40" t="s">
        <v>19</v>
      </c>
      <c r="J16" s="41" t="s">
        <v>20</v>
      </c>
      <c r="K16" s="166" t="s">
        <v>38</v>
      </c>
      <c r="L16" s="167"/>
      <c r="M16" s="167"/>
      <c r="N16" s="168"/>
      <c r="O16" s="21"/>
      <c r="P16" s="21"/>
    </row>
    <row r="17" spans="2:16" ht="15.75" customHeight="1" x14ac:dyDescent="0.2">
      <c r="B17" s="30"/>
      <c r="C17" s="31"/>
      <c r="D17" s="33" t="s">
        <v>17</v>
      </c>
      <c r="E17" s="34" t="s">
        <v>18</v>
      </c>
      <c r="F17" s="33" t="s">
        <v>17</v>
      </c>
      <c r="G17" s="34" t="s">
        <v>18</v>
      </c>
      <c r="H17" s="32"/>
      <c r="I17" s="32"/>
      <c r="J17" s="42"/>
      <c r="K17" s="76" t="s">
        <v>33</v>
      </c>
      <c r="L17" s="76" t="s">
        <v>34</v>
      </c>
      <c r="M17" s="76" t="s">
        <v>32</v>
      </c>
      <c r="N17" s="76" t="s">
        <v>35</v>
      </c>
      <c r="O17" s="21"/>
      <c r="P17" s="21"/>
    </row>
    <row r="18" spans="2:16" ht="21" customHeight="1" x14ac:dyDescent="0.2">
      <c r="B18" s="15">
        <f>WEEKDAY(Beginndatum_1)</f>
        <v>6</v>
      </c>
      <c r="C18" s="16">
        <f>Beginndatum_1</f>
        <v>44470</v>
      </c>
      <c r="D18" s="48"/>
      <c r="E18" s="27"/>
      <c r="F18" s="28"/>
      <c r="G18" s="28"/>
      <c r="H18" s="53"/>
      <c r="I18" s="45" t="str">
        <f>IF(OR(K18="x",L18="x",M18="x", ),H18,IF(F18&lt;&gt;"",((G18+(G18&lt;F18)-F18)+(E18+(E18&lt;D18)-D18))*24,IF(D18&lt;&gt;"",((E18+(E18&lt;D18)-D18)+(G18+(G18&lt;F18)-F18))*24,"0")))</f>
        <v>0</v>
      </c>
      <c r="J18" s="43">
        <f>IF(OR(N18="krank",N18="Urlaub",N18="Feiertag"),"0",IF(OR(C18="",I18=0),"",IF(I18-H18=0,0.000001,I18-H18)))</f>
        <v>9.9999999999999995E-7</v>
      </c>
      <c r="K18" s="60"/>
      <c r="L18" s="60"/>
      <c r="M18" s="60"/>
      <c r="N18" s="60"/>
      <c r="O18" s="21"/>
      <c r="P18" s="21"/>
    </row>
    <row r="19" spans="2:16" ht="21" customHeight="1" x14ac:dyDescent="0.2">
      <c r="B19" s="17">
        <f>IF(C19="","",WEEKDAY(C19))</f>
        <v>7</v>
      </c>
      <c r="C19" s="18">
        <f t="shared" ref="C19:C48" si="0">IF(C18&lt;&gt;"",IF(MONTH(Beginndatum_1)=MONTH(C18+1),C18+1,""),"")</f>
        <v>44471</v>
      </c>
      <c r="D19" s="49"/>
      <c r="E19" s="50"/>
      <c r="F19" s="51"/>
      <c r="G19" s="52"/>
      <c r="H19" s="54"/>
      <c r="I19" s="45" t="str">
        <f t="shared" ref="I19:I48" si="1">IF(OR(K19="x",L19="x",M19="x", ),H19,IF(F19&lt;&gt;"",((G19+(G19&lt;F19)-F19)+(E19+(E19&lt;D19)-D19))*24,IF(D19&lt;&gt;"",((E19+(E19&lt;D19)-D19)+(G19+(G19&lt;F19)-F19))*24,"0")))</f>
        <v>0</v>
      </c>
      <c r="J19" s="43">
        <f t="shared" ref="J19:J48" si="2">IF(OR(N19="krank",N19="Urlaub",N19="Feiertag"),"0",IF(OR(C19="",I19=0),"",IF(I19-H19=0,0.000001,I19-H19)))</f>
        <v>9.9999999999999995E-7</v>
      </c>
      <c r="K19" s="60"/>
      <c r="L19" s="60"/>
      <c r="M19" s="60"/>
      <c r="N19" s="60"/>
      <c r="O19" s="21"/>
      <c r="P19" s="21"/>
    </row>
    <row r="20" spans="2:16" ht="21" customHeight="1" x14ac:dyDescent="0.2">
      <c r="B20" s="17">
        <f t="shared" ref="B20:B48" si="3">IF(C20="","",WEEKDAY(C20))</f>
        <v>1</v>
      </c>
      <c r="C20" s="18">
        <f t="shared" si="0"/>
        <v>44472</v>
      </c>
      <c r="D20" s="49"/>
      <c r="E20" s="50"/>
      <c r="F20" s="51"/>
      <c r="G20" s="52"/>
      <c r="H20" s="54"/>
      <c r="I20" s="45" t="str">
        <f t="shared" si="1"/>
        <v>0</v>
      </c>
      <c r="J20" s="43">
        <f t="shared" si="2"/>
        <v>9.9999999999999995E-7</v>
      </c>
      <c r="K20" s="61"/>
      <c r="L20" s="61"/>
      <c r="M20" s="61"/>
      <c r="N20" s="61"/>
      <c r="O20" s="21"/>
      <c r="P20" s="21"/>
    </row>
    <row r="21" spans="2:16" ht="21" customHeight="1" x14ac:dyDescent="0.2">
      <c r="B21" s="17">
        <f t="shared" si="3"/>
        <v>2</v>
      </c>
      <c r="C21" s="18">
        <f t="shared" si="0"/>
        <v>44473</v>
      </c>
      <c r="D21" s="49"/>
      <c r="E21" s="50"/>
      <c r="F21" s="51"/>
      <c r="G21" s="52"/>
      <c r="H21" s="54"/>
      <c r="I21" s="45" t="str">
        <f t="shared" si="1"/>
        <v>0</v>
      </c>
      <c r="J21" s="43">
        <f t="shared" si="2"/>
        <v>9.9999999999999995E-7</v>
      </c>
      <c r="K21" s="62"/>
      <c r="L21" s="62"/>
      <c r="M21" s="62"/>
      <c r="N21" s="62"/>
      <c r="O21" s="21"/>
      <c r="P21" s="21"/>
    </row>
    <row r="22" spans="2:16" ht="21" customHeight="1" x14ac:dyDescent="0.2">
      <c r="B22" s="17">
        <f t="shared" si="3"/>
        <v>3</v>
      </c>
      <c r="C22" s="18">
        <f t="shared" si="0"/>
        <v>44474</v>
      </c>
      <c r="D22" s="49"/>
      <c r="E22" s="50"/>
      <c r="F22" s="51"/>
      <c r="G22" s="52"/>
      <c r="H22" s="54"/>
      <c r="I22" s="45" t="str">
        <f t="shared" si="1"/>
        <v>0</v>
      </c>
      <c r="J22" s="43">
        <f t="shared" si="2"/>
        <v>9.9999999999999995E-7</v>
      </c>
      <c r="K22" s="63"/>
      <c r="L22" s="63"/>
      <c r="M22" s="63"/>
      <c r="N22" s="63"/>
      <c r="O22" s="21"/>
      <c r="P22" s="21"/>
    </row>
    <row r="23" spans="2:16" ht="21" customHeight="1" x14ac:dyDescent="0.2">
      <c r="B23" s="17">
        <f t="shared" si="3"/>
        <v>4</v>
      </c>
      <c r="C23" s="18">
        <f t="shared" si="0"/>
        <v>44475</v>
      </c>
      <c r="D23" s="49"/>
      <c r="E23" s="50"/>
      <c r="F23" s="51"/>
      <c r="G23" s="52"/>
      <c r="H23" s="54"/>
      <c r="I23" s="45" t="str">
        <f t="shared" si="1"/>
        <v>0</v>
      </c>
      <c r="J23" s="43">
        <f t="shared" si="2"/>
        <v>9.9999999999999995E-7</v>
      </c>
      <c r="K23" s="62"/>
      <c r="L23" s="62"/>
      <c r="M23" s="62"/>
      <c r="N23" s="62"/>
      <c r="O23" s="21"/>
      <c r="P23" s="21"/>
    </row>
    <row r="24" spans="2:16" ht="21" customHeight="1" x14ac:dyDescent="0.2">
      <c r="B24" s="17">
        <f t="shared" si="3"/>
        <v>5</v>
      </c>
      <c r="C24" s="18">
        <f t="shared" si="0"/>
        <v>44476</v>
      </c>
      <c r="D24" s="49"/>
      <c r="E24" s="50"/>
      <c r="F24" s="51"/>
      <c r="G24" s="52"/>
      <c r="H24" s="54"/>
      <c r="I24" s="45" t="str">
        <f t="shared" si="1"/>
        <v>0</v>
      </c>
      <c r="J24" s="43">
        <f t="shared" si="2"/>
        <v>9.9999999999999995E-7</v>
      </c>
      <c r="K24" s="64"/>
      <c r="L24" s="64"/>
      <c r="M24" s="64"/>
      <c r="N24" s="64"/>
      <c r="O24" s="21"/>
      <c r="P24" s="21"/>
    </row>
    <row r="25" spans="2:16" ht="21" customHeight="1" x14ac:dyDescent="0.2">
      <c r="B25" s="17">
        <f t="shared" si="3"/>
        <v>6</v>
      </c>
      <c r="C25" s="18">
        <f t="shared" si="0"/>
        <v>44477</v>
      </c>
      <c r="D25" s="49"/>
      <c r="E25" s="50"/>
      <c r="F25" s="51"/>
      <c r="G25" s="52"/>
      <c r="H25" s="54"/>
      <c r="I25" s="45" t="str">
        <f t="shared" si="1"/>
        <v>0</v>
      </c>
      <c r="J25" s="43">
        <f t="shared" si="2"/>
        <v>9.9999999999999995E-7</v>
      </c>
      <c r="K25" s="65"/>
      <c r="L25" s="65"/>
      <c r="M25" s="65"/>
      <c r="N25" s="65"/>
      <c r="O25" s="21"/>
      <c r="P25" s="21"/>
    </row>
    <row r="26" spans="2:16" ht="21" customHeight="1" x14ac:dyDescent="0.2">
      <c r="B26" s="17">
        <f t="shared" si="3"/>
        <v>7</v>
      </c>
      <c r="C26" s="18">
        <f t="shared" si="0"/>
        <v>44478</v>
      </c>
      <c r="D26" s="49"/>
      <c r="E26" s="50"/>
      <c r="F26" s="51"/>
      <c r="G26" s="52"/>
      <c r="H26" s="54"/>
      <c r="I26" s="45" t="str">
        <f t="shared" si="1"/>
        <v>0</v>
      </c>
      <c r="J26" s="43">
        <f t="shared" si="2"/>
        <v>9.9999999999999995E-7</v>
      </c>
      <c r="K26" s="65"/>
      <c r="L26" s="65"/>
      <c r="M26" s="65"/>
      <c r="N26" s="65"/>
      <c r="O26" s="21"/>
      <c r="P26" s="21"/>
    </row>
    <row r="27" spans="2:16" ht="21" customHeight="1" x14ac:dyDescent="0.2">
      <c r="B27" s="17">
        <f t="shared" si="3"/>
        <v>1</v>
      </c>
      <c r="C27" s="18">
        <f t="shared" si="0"/>
        <v>44479</v>
      </c>
      <c r="D27" s="49"/>
      <c r="E27" s="50"/>
      <c r="F27" s="51"/>
      <c r="G27" s="52"/>
      <c r="H27" s="54"/>
      <c r="I27" s="45" t="str">
        <f t="shared" si="1"/>
        <v>0</v>
      </c>
      <c r="J27" s="43">
        <f t="shared" si="2"/>
        <v>9.9999999999999995E-7</v>
      </c>
      <c r="K27" s="65"/>
      <c r="L27" s="65"/>
      <c r="M27" s="65"/>
      <c r="N27" s="65"/>
      <c r="O27" s="21"/>
      <c r="P27" s="21"/>
    </row>
    <row r="28" spans="2:16" ht="21" customHeight="1" x14ac:dyDescent="0.2">
      <c r="B28" s="17">
        <f t="shared" si="3"/>
        <v>2</v>
      </c>
      <c r="C28" s="18">
        <f t="shared" si="0"/>
        <v>44480</v>
      </c>
      <c r="D28" s="49"/>
      <c r="E28" s="50"/>
      <c r="F28" s="51"/>
      <c r="G28" s="52"/>
      <c r="H28" s="54"/>
      <c r="I28" s="45" t="str">
        <f t="shared" si="1"/>
        <v>0</v>
      </c>
      <c r="J28" s="43">
        <f t="shared" si="2"/>
        <v>9.9999999999999995E-7</v>
      </c>
      <c r="K28" s="65"/>
      <c r="L28" s="65"/>
      <c r="M28" s="65"/>
      <c r="N28" s="65"/>
      <c r="O28" s="21"/>
      <c r="P28" s="21"/>
    </row>
    <row r="29" spans="2:16" ht="21" customHeight="1" x14ac:dyDescent="0.2">
      <c r="B29" s="17">
        <f t="shared" si="3"/>
        <v>3</v>
      </c>
      <c r="C29" s="18">
        <f t="shared" si="0"/>
        <v>44481</v>
      </c>
      <c r="D29" s="49"/>
      <c r="E29" s="50"/>
      <c r="F29" s="51"/>
      <c r="G29" s="52"/>
      <c r="H29" s="54"/>
      <c r="I29" s="45" t="str">
        <f t="shared" si="1"/>
        <v>0</v>
      </c>
      <c r="J29" s="43">
        <f t="shared" si="2"/>
        <v>9.9999999999999995E-7</v>
      </c>
      <c r="K29" s="65"/>
      <c r="L29" s="65"/>
      <c r="M29" s="65"/>
      <c r="N29" s="65"/>
      <c r="O29" s="21"/>
      <c r="P29" s="21"/>
    </row>
    <row r="30" spans="2:16" ht="21" customHeight="1" x14ac:dyDescent="0.2">
      <c r="B30" s="17">
        <f t="shared" si="3"/>
        <v>4</v>
      </c>
      <c r="C30" s="18">
        <f t="shared" si="0"/>
        <v>44482</v>
      </c>
      <c r="D30" s="49"/>
      <c r="E30" s="50"/>
      <c r="F30" s="51"/>
      <c r="G30" s="52"/>
      <c r="H30" s="54"/>
      <c r="I30" s="45" t="str">
        <f t="shared" si="1"/>
        <v>0</v>
      </c>
      <c r="J30" s="43">
        <f t="shared" si="2"/>
        <v>9.9999999999999995E-7</v>
      </c>
      <c r="K30" s="66"/>
      <c r="L30" s="66"/>
      <c r="M30" s="66"/>
      <c r="N30" s="66"/>
      <c r="O30" s="21"/>
      <c r="P30" s="21"/>
    </row>
    <row r="31" spans="2:16" ht="21" customHeight="1" x14ac:dyDescent="0.2">
      <c r="B31" s="17">
        <f t="shared" si="3"/>
        <v>5</v>
      </c>
      <c r="C31" s="18">
        <f t="shared" si="0"/>
        <v>44483</v>
      </c>
      <c r="D31" s="49"/>
      <c r="E31" s="50"/>
      <c r="F31" s="51"/>
      <c r="G31" s="52"/>
      <c r="H31" s="54"/>
      <c r="I31" s="45" t="str">
        <f t="shared" si="1"/>
        <v>0</v>
      </c>
      <c r="J31" s="43">
        <f t="shared" si="2"/>
        <v>9.9999999999999995E-7</v>
      </c>
      <c r="K31" s="64"/>
      <c r="L31" s="64"/>
      <c r="M31" s="64"/>
      <c r="N31" s="64"/>
    </row>
    <row r="32" spans="2:16" ht="21" customHeight="1" x14ac:dyDescent="0.2">
      <c r="B32" s="17">
        <f t="shared" si="3"/>
        <v>6</v>
      </c>
      <c r="C32" s="18">
        <f t="shared" si="0"/>
        <v>44484</v>
      </c>
      <c r="D32" s="49"/>
      <c r="E32" s="50"/>
      <c r="F32" s="51"/>
      <c r="G32" s="52"/>
      <c r="H32" s="54"/>
      <c r="I32" s="45" t="str">
        <f t="shared" si="1"/>
        <v>0</v>
      </c>
      <c r="J32" s="43">
        <f t="shared" si="2"/>
        <v>9.9999999999999995E-7</v>
      </c>
      <c r="K32" s="65"/>
      <c r="L32" s="65"/>
      <c r="M32" s="65"/>
      <c r="N32" s="65"/>
    </row>
    <row r="33" spans="2:14" ht="21" customHeight="1" x14ac:dyDescent="0.2">
      <c r="B33" s="17">
        <f t="shared" si="3"/>
        <v>7</v>
      </c>
      <c r="C33" s="18">
        <f t="shared" si="0"/>
        <v>44485</v>
      </c>
      <c r="D33" s="49"/>
      <c r="E33" s="50"/>
      <c r="F33" s="51"/>
      <c r="G33" s="52"/>
      <c r="H33" s="54"/>
      <c r="I33" s="45" t="str">
        <f t="shared" si="1"/>
        <v>0</v>
      </c>
      <c r="J33" s="43">
        <f t="shared" si="2"/>
        <v>9.9999999999999995E-7</v>
      </c>
      <c r="K33" s="65"/>
      <c r="L33" s="65"/>
      <c r="M33" s="65"/>
      <c r="N33" s="65"/>
    </row>
    <row r="34" spans="2:14" ht="21" customHeight="1" x14ac:dyDescent="0.2">
      <c r="B34" s="17">
        <f t="shared" si="3"/>
        <v>1</v>
      </c>
      <c r="C34" s="18">
        <f t="shared" si="0"/>
        <v>44486</v>
      </c>
      <c r="D34" s="49"/>
      <c r="E34" s="50"/>
      <c r="F34" s="51"/>
      <c r="G34" s="52"/>
      <c r="H34" s="54"/>
      <c r="I34" s="45" t="str">
        <f t="shared" si="1"/>
        <v>0</v>
      </c>
      <c r="J34" s="43">
        <f t="shared" si="2"/>
        <v>9.9999999999999995E-7</v>
      </c>
      <c r="K34" s="65"/>
      <c r="L34" s="65"/>
      <c r="M34" s="65"/>
      <c r="N34" s="65"/>
    </row>
    <row r="35" spans="2:14" ht="21" customHeight="1" x14ac:dyDescent="0.2">
      <c r="B35" s="17">
        <f t="shared" si="3"/>
        <v>2</v>
      </c>
      <c r="C35" s="18">
        <f t="shared" si="0"/>
        <v>44487</v>
      </c>
      <c r="D35" s="49"/>
      <c r="E35" s="50"/>
      <c r="F35" s="51"/>
      <c r="G35" s="52"/>
      <c r="H35" s="54"/>
      <c r="I35" s="45" t="str">
        <f t="shared" si="1"/>
        <v>0</v>
      </c>
      <c r="J35" s="43">
        <f t="shared" si="2"/>
        <v>9.9999999999999995E-7</v>
      </c>
      <c r="K35" s="65"/>
      <c r="L35" s="65"/>
      <c r="M35" s="65"/>
      <c r="N35" s="65"/>
    </row>
    <row r="36" spans="2:14" ht="21" customHeight="1" x14ac:dyDescent="0.2">
      <c r="B36" s="17">
        <f t="shared" si="3"/>
        <v>3</v>
      </c>
      <c r="C36" s="18">
        <f t="shared" si="0"/>
        <v>44488</v>
      </c>
      <c r="D36" s="49"/>
      <c r="E36" s="50"/>
      <c r="F36" s="51"/>
      <c r="G36" s="52"/>
      <c r="H36" s="54"/>
      <c r="I36" s="45" t="str">
        <f t="shared" si="1"/>
        <v>0</v>
      </c>
      <c r="J36" s="43">
        <f t="shared" si="2"/>
        <v>9.9999999999999995E-7</v>
      </c>
      <c r="K36" s="65"/>
      <c r="L36" s="65"/>
      <c r="M36" s="65"/>
      <c r="N36" s="65"/>
    </row>
    <row r="37" spans="2:14" ht="21" customHeight="1" x14ac:dyDescent="0.2">
      <c r="B37" s="17">
        <f t="shared" si="3"/>
        <v>4</v>
      </c>
      <c r="C37" s="18">
        <f t="shared" si="0"/>
        <v>44489</v>
      </c>
      <c r="D37" s="49"/>
      <c r="E37" s="50"/>
      <c r="F37" s="51"/>
      <c r="G37" s="52"/>
      <c r="H37" s="54"/>
      <c r="I37" s="45" t="str">
        <f t="shared" si="1"/>
        <v>0</v>
      </c>
      <c r="J37" s="43">
        <f t="shared" si="2"/>
        <v>9.9999999999999995E-7</v>
      </c>
      <c r="K37" s="65"/>
      <c r="L37" s="65"/>
      <c r="M37" s="65"/>
      <c r="N37" s="65"/>
    </row>
    <row r="38" spans="2:14" ht="21" customHeight="1" x14ac:dyDescent="0.2">
      <c r="B38" s="17">
        <f>IF(C38="","",WEEKDAY(C38))</f>
        <v>5</v>
      </c>
      <c r="C38" s="18">
        <f t="shared" si="0"/>
        <v>44490</v>
      </c>
      <c r="D38" s="49"/>
      <c r="E38" s="50"/>
      <c r="F38" s="51"/>
      <c r="G38" s="52"/>
      <c r="H38" s="54"/>
      <c r="I38" s="45" t="str">
        <f t="shared" si="1"/>
        <v>0</v>
      </c>
      <c r="J38" s="43">
        <f t="shared" si="2"/>
        <v>9.9999999999999995E-7</v>
      </c>
      <c r="K38" s="65"/>
      <c r="L38" s="65"/>
      <c r="M38" s="65"/>
      <c r="N38" s="65"/>
    </row>
    <row r="39" spans="2:14" ht="21" customHeight="1" x14ac:dyDescent="0.2">
      <c r="B39" s="17">
        <f t="shared" si="3"/>
        <v>6</v>
      </c>
      <c r="C39" s="18">
        <f t="shared" si="0"/>
        <v>44491</v>
      </c>
      <c r="D39" s="49"/>
      <c r="E39" s="50"/>
      <c r="F39" s="51"/>
      <c r="G39" s="52"/>
      <c r="H39" s="54"/>
      <c r="I39" s="45" t="str">
        <f t="shared" si="1"/>
        <v>0</v>
      </c>
      <c r="J39" s="43">
        <f t="shared" si="2"/>
        <v>9.9999999999999995E-7</v>
      </c>
      <c r="K39" s="65"/>
      <c r="L39" s="65"/>
      <c r="M39" s="65"/>
      <c r="N39" s="65"/>
    </row>
    <row r="40" spans="2:14" ht="21" customHeight="1" x14ac:dyDescent="0.2">
      <c r="B40" s="17">
        <f t="shared" si="3"/>
        <v>7</v>
      </c>
      <c r="C40" s="18">
        <f t="shared" si="0"/>
        <v>44492</v>
      </c>
      <c r="D40" s="49"/>
      <c r="E40" s="50"/>
      <c r="F40" s="51"/>
      <c r="G40" s="52"/>
      <c r="H40" s="54"/>
      <c r="I40" s="45" t="str">
        <f t="shared" si="1"/>
        <v>0</v>
      </c>
      <c r="J40" s="43">
        <f t="shared" si="2"/>
        <v>9.9999999999999995E-7</v>
      </c>
      <c r="K40" s="66"/>
      <c r="L40" s="66"/>
      <c r="M40" s="66"/>
      <c r="N40" s="66"/>
    </row>
    <row r="41" spans="2:14" ht="21" customHeight="1" x14ac:dyDescent="0.2">
      <c r="B41" s="17">
        <f t="shared" si="3"/>
        <v>1</v>
      </c>
      <c r="C41" s="18">
        <f t="shared" si="0"/>
        <v>44493</v>
      </c>
      <c r="D41" s="49"/>
      <c r="E41" s="50"/>
      <c r="F41" s="51"/>
      <c r="G41" s="52"/>
      <c r="H41" s="54"/>
      <c r="I41" s="45" t="str">
        <f t="shared" si="1"/>
        <v>0</v>
      </c>
      <c r="J41" s="43">
        <f t="shared" si="2"/>
        <v>9.9999999999999995E-7</v>
      </c>
      <c r="K41" s="64"/>
      <c r="L41" s="64"/>
      <c r="M41" s="64"/>
      <c r="N41" s="64"/>
    </row>
    <row r="42" spans="2:14" ht="21" customHeight="1" x14ac:dyDescent="0.2">
      <c r="B42" s="17">
        <f t="shared" si="3"/>
        <v>2</v>
      </c>
      <c r="C42" s="18">
        <f t="shared" si="0"/>
        <v>44494</v>
      </c>
      <c r="D42" s="49"/>
      <c r="E42" s="50"/>
      <c r="F42" s="51"/>
      <c r="G42" s="52"/>
      <c r="H42" s="54"/>
      <c r="I42" s="45" t="str">
        <f t="shared" si="1"/>
        <v>0</v>
      </c>
      <c r="J42" s="43">
        <f t="shared" si="2"/>
        <v>9.9999999999999995E-7</v>
      </c>
      <c r="K42" s="66"/>
      <c r="L42" s="66"/>
      <c r="M42" s="66"/>
      <c r="N42" s="66"/>
    </row>
    <row r="43" spans="2:14" ht="21" customHeight="1" x14ac:dyDescent="0.2">
      <c r="B43" s="17">
        <f t="shared" si="3"/>
        <v>3</v>
      </c>
      <c r="C43" s="18">
        <f t="shared" si="0"/>
        <v>44495</v>
      </c>
      <c r="D43" s="49"/>
      <c r="E43" s="50"/>
      <c r="F43" s="51"/>
      <c r="G43" s="52"/>
      <c r="H43" s="54"/>
      <c r="I43" s="45" t="str">
        <f t="shared" si="1"/>
        <v>0</v>
      </c>
      <c r="J43" s="43">
        <f t="shared" si="2"/>
        <v>9.9999999999999995E-7</v>
      </c>
      <c r="K43" s="64"/>
      <c r="L43" s="64"/>
      <c r="M43" s="64"/>
      <c r="N43" s="64"/>
    </row>
    <row r="44" spans="2:14" ht="21" customHeight="1" x14ac:dyDescent="0.2">
      <c r="B44" s="17">
        <f t="shared" si="3"/>
        <v>4</v>
      </c>
      <c r="C44" s="18">
        <f t="shared" si="0"/>
        <v>44496</v>
      </c>
      <c r="D44" s="49"/>
      <c r="E44" s="50"/>
      <c r="F44" s="51"/>
      <c r="G44" s="52"/>
      <c r="H44" s="54"/>
      <c r="I44" s="45" t="str">
        <f t="shared" si="1"/>
        <v>0</v>
      </c>
      <c r="J44" s="43">
        <f t="shared" si="2"/>
        <v>9.9999999999999995E-7</v>
      </c>
      <c r="K44" s="65"/>
      <c r="L44" s="65"/>
      <c r="M44" s="65"/>
      <c r="N44" s="65"/>
    </row>
    <row r="45" spans="2:14" ht="21" customHeight="1" x14ac:dyDescent="0.2">
      <c r="B45" s="17">
        <f t="shared" si="3"/>
        <v>5</v>
      </c>
      <c r="C45" s="18">
        <f t="shared" si="0"/>
        <v>44497</v>
      </c>
      <c r="D45" s="49"/>
      <c r="E45" s="50"/>
      <c r="F45" s="51"/>
      <c r="G45" s="52"/>
      <c r="H45" s="54"/>
      <c r="I45" s="45" t="str">
        <f t="shared" si="1"/>
        <v>0</v>
      </c>
      <c r="J45" s="43">
        <f t="shared" si="2"/>
        <v>9.9999999999999995E-7</v>
      </c>
      <c r="K45" s="65"/>
      <c r="L45" s="65"/>
      <c r="M45" s="65"/>
      <c r="N45" s="65"/>
    </row>
    <row r="46" spans="2:14" ht="21" customHeight="1" x14ac:dyDescent="0.2">
      <c r="B46" s="17">
        <f t="shared" si="3"/>
        <v>6</v>
      </c>
      <c r="C46" s="18">
        <f t="shared" si="0"/>
        <v>44498</v>
      </c>
      <c r="D46" s="49"/>
      <c r="E46" s="50"/>
      <c r="F46" s="51"/>
      <c r="G46" s="52"/>
      <c r="H46" s="54"/>
      <c r="I46" s="45" t="str">
        <f t="shared" si="1"/>
        <v>0</v>
      </c>
      <c r="J46" s="43">
        <f t="shared" si="2"/>
        <v>9.9999999999999995E-7</v>
      </c>
      <c r="K46" s="65"/>
      <c r="L46" s="65"/>
      <c r="M46" s="65"/>
      <c r="N46" s="65"/>
    </row>
    <row r="47" spans="2:14" ht="21" customHeight="1" x14ac:dyDescent="0.2">
      <c r="B47" s="17">
        <f t="shared" si="3"/>
        <v>7</v>
      </c>
      <c r="C47" s="18">
        <f t="shared" si="0"/>
        <v>44499</v>
      </c>
      <c r="D47" s="49"/>
      <c r="E47" s="50"/>
      <c r="F47" s="51"/>
      <c r="G47" s="52"/>
      <c r="H47" s="54"/>
      <c r="I47" s="45" t="str">
        <f t="shared" si="1"/>
        <v>0</v>
      </c>
      <c r="J47" s="43">
        <f t="shared" si="2"/>
        <v>9.9999999999999995E-7</v>
      </c>
      <c r="K47" s="65"/>
      <c r="L47" s="65"/>
      <c r="M47" s="65"/>
      <c r="N47" s="65"/>
    </row>
    <row r="48" spans="2:14" ht="21" customHeight="1" x14ac:dyDescent="0.2">
      <c r="B48" s="17">
        <f t="shared" si="3"/>
        <v>1</v>
      </c>
      <c r="C48" s="18">
        <f t="shared" si="0"/>
        <v>44500</v>
      </c>
      <c r="D48" s="49"/>
      <c r="E48" s="50"/>
      <c r="F48" s="51"/>
      <c r="G48" s="52"/>
      <c r="H48" s="54"/>
      <c r="I48" s="45" t="str">
        <f t="shared" si="1"/>
        <v>0</v>
      </c>
      <c r="J48" s="43">
        <f t="shared" si="2"/>
        <v>9.9999999999999995E-7</v>
      </c>
      <c r="K48" s="67"/>
      <c r="L48" s="67"/>
      <c r="M48" s="67"/>
      <c r="N48" s="67"/>
    </row>
    <row r="49" spans="2:14" ht="21" customHeight="1" x14ac:dyDescent="0.2">
      <c r="B49" s="116" t="s">
        <v>8</v>
      </c>
      <c r="C49" s="117"/>
      <c r="D49" s="113"/>
      <c r="E49" s="114"/>
      <c r="F49" s="114"/>
      <c r="G49" s="115"/>
      <c r="H49" s="26" t="str">
        <f>IF(SUM(H18:H48)=0,"",SUM(H18:H48))</f>
        <v/>
      </c>
      <c r="I49" s="26" t="str">
        <f>IF(SUM(I18:I48)=0, "",SUM(I18:I48))</f>
        <v/>
      </c>
      <c r="J49" s="44">
        <f>SUM(J18:J48)</f>
        <v>3.1000000000000008E-5</v>
      </c>
      <c r="K49" s="163" t="s">
        <v>37</v>
      </c>
      <c r="L49" s="164"/>
      <c r="M49" s="165"/>
      <c r="N49" s="77">
        <f>COUNTIF(N18:N48,"x")</f>
        <v>0</v>
      </c>
    </row>
    <row r="50" spans="2:14" ht="15.75" customHeight="1" x14ac:dyDescent="0.2">
      <c r="B50" s="82"/>
      <c r="C50" s="83"/>
      <c r="D50" s="83"/>
      <c r="E50" s="83"/>
      <c r="F50" s="83"/>
      <c r="G50" s="83"/>
      <c r="H50" s="84"/>
      <c r="I50" s="84"/>
      <c r="J50" s="85"/>
      <c r="K50" s="89" t="s">
        <v>41</v>
      </c>
      <c r="L50" s="87"/>
      <c r="M50" s="87"/>
      <c r="N50" s="88"/>
    </row>
    <row r="51" spans="2:14" ht="12" customHeight="1" x14ac:dyDescent="0.2">
      <c r="C51" s="12"/>
      <c r="D51" s="12"/>
      <c r="E51" s="12"/>
      <c r="F51" s="12"/>
      <c r="G51" s="11"/>
      <c r="H51" s="11"/>
      <c r="I51" s="11"/>
      <c r="J51" s="38"/>
    </row>
    <row r="52" spans="2:14" ht="82.5" customHeight="1" x14ac:dyDescent="0.2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3" spans="2:14" ht="12.75" customHeight="1" x14ac:dyDescent="0.2"/>
    <row r="54" spans="2:14" ht="12.75" customHeight="1" x14ac:dyDescent="0.2">
      <c r="B54" s="70" t="s">
        <v>27</v>
      </c>
    </row>
    <row r="55" spans="2:14" ht="12.75" customHeight="1" x14ac:dyDescent="0.2">
      <c r="B55" s="71" t="s">
        <v>28</v>
      </c>
      <c r="H55" s="73" t="s">
        <v>29</v>
      </c>
      <c r="I55" s="72"/>
      <c r="J55" s="72"/>
      <c r="K55" s="72"/>
      <c r="L55" s="72"/>
      <c r="M55" s="72"/>
      <c r="N55" s="72"/>
    </row>
  </sheetData>
  <sheetProtection password="84E8" sheet="1" objects="1" scenarios="1"/>
  <mergeCells count="39">
    <mergeCell ref="K49:M49"/>
    <mergeCell ref="K16:N16"/>
    <mergeCell ref="B6:E6"/>
    <mergeCell ref="F6:N6"/>
    <mergeCell ref="B1:N2"/>
    <mergeCell ref="B4:E4"/>
    <mergeCell ref="F4:N4"/>
    <mergeCell ref="B5:E5"/>
    <mergeCell ref="F5:N5"/>
    <mergeCell ref="D11:E11"/>
    <mergeCell ref="G11:H11"/>
    <mergeCell ref="I11:N11"/>
    <mergeCell ref="C7:I7"/>
    <mergeCell ref="B8:E8"/>
    <mergeCell ref="G8:N8"/>
    <mergeCell ref="B9:C9"/>
    <mergeCell ref="D9:E9"/>
    <mergeCell ref="G9:H9"/>
    <mergeCell ref="I9:N9"/>
    <mergeCell ref="G14:H14"/>
    <mergeCell ref="I14:N14"/>
    <mergeCell ref="B16:C16"/>
    <mergeCell ref="D16:E16"/>
    <mergeCell ref="F16:G16"/>
    <mergeCell ref="B10:C10"/>
    <mergeCell ref="D10:E10"/>
    <mergeCell ref="G10:H10"/>
    <mergeCell ref="I10:N10"/>
    <mergeCell ref="B11:C11"/>
    <mergeCell ref="B49:C49"/>
    <mergeCell ref="D49:G49"/>
    <mergeCell ref="B12:C12"/>
    <mergeCell ref="D12:E12"/>
    <mergeCell ref="D13:E13"/>
    <mergeCell ref="B52:N52"/>
    <mergeCell ref="G12:H12"/>
    <mergeCell ref="I12:N12"/>
    <mergeCell ref="G13:H13"/>
    <mergeCell ref="I13:N13"/>
  </mergeCells>
  <conditionalFormatting sqref="B18:H18">
    <cfRule type="expression" dxfId="131" priority="44" stopIfTrue="1">
      <formula>OR(WEEKDAY($C$18)=7,WEEKDAY($C$18)=1)</formula>
    </cfRule>
  </conditionalFormatting>
  <conditionalFormatting sqref="B19:H19">
    <cfRule type="expression" dxfId="130" priority="43" stopIfTrue="1">
      <formula>OR(WEEKDAY($C$19)=7,WEEKDAY($C$19)=1)</formula>
    </cfRule>
  </conditionalFormatting>
  <conditionalFormatting sqref="B20:H20">
    <cfRule type="expression" dxfId="129" priority="42" stopIfTrue="1">
      <formula>OR(WEEKDAY($C$20)=7,WEEKDAY($C$20)=1)</formula>
    </cfRule>
  </conditionalFormatting>
  <conditionalFormatting sqref="B21:C21 E21:H21">
    <cfRule type="expression" dxfId="128" priority="41" stopIfTrue="1">
      <formula>OR(WEEKDAY($C$21)=7,WEEKDAY($C$21)=1)</formula>
    </cfRule>
  </conditionalFormatting>
  <conditionalFormatting sqref="B22:H22">
    <cfRule type="expression" dxfId="127" priority="40" stopIfTrue="1">
      <formula>OR(WEEKDAY($C$22)=7,WEEKDAY($C$22)=1)</formula>
    </cfRule>
  </conditionalFormatting>
  <conditionalFormatting sqref="B23:H23">
    <cfRule type="expression" dxfId="126" priority="39" stopIfTrue="1">
      <formula>OR(WEEKDAY($C$23)=7,WEEKDAY($C$23)=1)</formula>
    </cfRule>
  </conditionalFormatting>
  <conditionalFormatting sqref="B24:H24">
    <cfRule type="expression" dxfId="125" priority="38" stopIfTrue="1">
      <formula>OR(WEEKDAY($C$24)=7,WEEKDAY($C$24)=1)</formula>
    </cfRule>
  </conditionalFormatting>
  <conditionalFormatting sqref="B25:H25">
    <cfRule type="expression" dxfId="124" priority="37" stopIfTrue="1">
      <formula>OR(WEEKDAY($C$25)=7,WEEKDAY($C$25)=1)</formula>
    </cfRule>
  </conditionalFormatting>
  <conditionalFormatting sqref="B26:H26">
    <cfRule type="expression" dxfId="123" priority="36" stopIfTrue="1">
      <formula>OR(WEEKDAY($C$26)=7,WEEKDAY($C$26)=1)</formula>
    </cfRule>
  </conditionalFormatting>
  <conditionalFormatting sqref="B27:H27">
    <cfRule type="expression" dxfId="122" priority="35" stopIfTrue="1">
      <formula>OR(WEEKDAY($C$27)=7,WEEKDAY($C$27)=1)</formula>
    </cfRule>
  </conditionalFormatting>
  <conditionalFormatting sqref="B28:H28">
    <cfRule type="expression" dxfId="121" priority="34" stopIfTrue="1">
      <formula>OR(WEEKDAY($C$28)=7,WEEKDAY($C$28)=1)</formula>
    </cfRule>
  </conditionalFormatting>
  <conditionalFormatting sqref="B29:H29">
    <cfRule type="expression" dxfId="120" priority="33" stopIfTrue="1">
      <formula>OR(WEEKDAY($C$29)=7,WEEKDAY($C$29)=1)</formula>
    </cfRule>
  </conditionalFormatting>
  <conditionalFormatting sqref="B30:H30">
    <cfRule type="expression" dxfId="119" priority="32" stopIfTrue="1">
      <formula>OR(WEEKDAY($C$30)=7,WEEKDAY($C$30)=1)</formula>
    </cfRule>
  </conditionalFormatting>
  <conditionalFormatting sqref="B31:H31">
    <cfRule type="expression" dxfId="118" priority="31" stopIfTrue="1">
      <formula>OR(WEEKDAY($C$31)=7,WEEKDAY($C$31)=1)</formula>
    </cfRule>
  </conditionalFormatting>
  <conditionalFormatting sqref="B32:H32">
    <cfRule type="expression" dxfId="117" priority="30" stopIfTrue="1">
      <formula>OR(WEEKDAY($C$32)=7,WEEKDAY($C$32)=1)</formula>
    </cfRule>
  </conditionalFormatting>
  <conditionalFormatting sqref="B33:G33">
    <cfRule type="expression" dxfId="116" priority="29" stopIfTrue="1">
      <formula>OR(WEEKDAY($C$33)=7,WEEKDAY($C$33)=1)</formula>
    </cfRule>
  </conditionalFormatting>
  <conditionalFormatting sqref="B34:G34">
    <cfRule type="expression" dxfId="115" priority="28" stopIfTrue="1">
      <formula>OR(WEEKDAY($C$34)=7,WEEKDAY($C$34)=1)</formula>
    </cfRule>
  </conditionalFormatting>
  <conditionalFormatting sqref="B35:G35">
    <cfRule type="expression" dxfId="114" priority="27" stopIfTrue="1">
      <formula>OR(WEEKDAY($C$35)=7,WEEKDAY($C$35)=1)</formula>
    </cfRule>
  </conditionalFormatting>
  <conditionalFormatting sqref="B36:G36">
    <cfRule type="expression" dxfId="113" priority="26" stopIfTrue="1">
      <formula>OR(WEEKDAY($C$36)=7,WEEKDAY($C$36)=1)</formula>
    </cfRule>
  </conditionalFormatting>
  <conditionalFormatting sqref="B37:G37">
    <cfRule type="expression" dxfId="112" priority="25" stopIfTrue="1">
      <formula>OR(WEEKDAY($C$37)=7,WEEKDAY($C$37)=1)</formula>
    </cfRule>
  </conditionalFormatting>
  <conditionalFormatting sqref="B38:H38">
    <cfRule type="expression" dxfId="111" priority="24" stopIfTrue="1">
      <formula>OR(WEEKDAY($C$38)=7,WEEKDAY($C$38)=1)</formula>
    </cfRule>
  </conditionalFormatting>
  <conditionalFormatting sqref="B39:H39">
    <cfRule type="expression" dxfId="110" priority="23" stopIfTrue="1">
      <formula>OR(WEEKDAY($C$39)=7,WEEKDAY($C$39)=1)</formula>
    </cfRule>
  </conditionalFormatting>
  <conditionalFormatting sqref="B40:G40">
    <cfRule type="expression" dxfId="109" priority="22" stopIfTrue="1">
      <formula>OR(WEEKDAY($C$40)=7,WEEKDAY($C$40)=1)</formula>
    </cfRule>
  </conditionalFormatting>
  <conditionalFormatting sqref="B41:G41">
    <cfRule type="expression" dxfId="108" priority="21" stopIfTrue="1">
      <formula>OR(WEEKDAY($C$41)=7,WEEKDAY($C$41)=1)</formula>
    </cfRule>
  </conditionalFormatting>
  <conditionalFormatting sqref="B42:G42">
    <cfRule type="expression" dxfId="107" priority="20" stopIfTrue="1">
      <formula>OR(WEEKDAY($C$42)=7,WEEKDAY($C$42)=1)</formula>
    </cfRule>
  </conditionalFormatting>
  <conditionalFormatting sqref="B43:G43">
    <cfRule type="expression" dxfId="106" priority="19" stopIfTrue="1">
      <formula>OR(WEEKDAY($C$43)=7,WEEKDAY($C$43)=1)</formula>
    </cfRule>
  </conditionalFormatting>
  <conditionalFormatting sqref="B44:G44">
    <cfRule type="expression" dxfId="105" priority="18" stopIfTrue="1">
      <formula>OR(WEEKDAY($C$44)=7,WEEKDAY($C$44)=1)</formula>
    </cfRule>
  </conditionalFormatting>
  <conditionalFormatting sqref="B45:H45">
    <cfRule type="expression" dxfId="104" priority="17" stopIfTrue="1">
      <formula>OR(WEEKDAY($C$45)=7,WEEKDAY($C$45)=1)</formula>
    </cfRule>
  </conditionalFormatting>
  <conditionalFormatting sqref="B46:H46">
    <cfRule type="expression" dxfId="103" priority="16" stopIfTrue="1">
      <formula>OR(WEEKDAY($C$46)=7,WEEKDAY($C$46)=1)</formula>
    </cfRule>
  </conditionalFormatting>
  <conditionalFormatting sqref="B47:G47">
    <cfRule type="expression" dxfId="102" priority="15" stopIfTrue="1">
      <formula>OR(WEEKDAY($C$47)=7,WEEKDAY($C$47)=1)</formula>
    </cfRule>
  </conditionalFormatting>
  <conditionalFormatting sqref="B48:G48">
    <cfRule type="expression" dxfId="101" priority="14" stopIfTrue="1">
      <formula>OR(WEEKDAY($C$48)=7,WEEKDAY($C$48)=1)</formula>
    </cfRule>
  </conditionalFormatting>
  <conditionalFormatting sqref="D21">
    <cfRule type="expression" dxfId="100" priority="13" stopIfTrue="1">
      <formula>OR(WEEKDAY($C$20)=7,WEEKDAY($C$20)=1)</formula>
    </cfRule>
  </conditionalFormatting>
  <conditionalFormatting sqref="H33">
    <cfRule type="expression" dxfId="99" priority="12" stopIfTrue="1">
      <formula>OR(WEEKDAY($C$26)=7,WEEKDAY($C$26)=1)</formula>
    </cfRule>
  </conditionalFormatting>
  <conditionalFormatting sqref="H34">
    <cfRule type="expression" dxfId="98" priority="11" stopIfTrue="1">
      <formula>OR(WEEKDAY($C$27)=7,WEEKDAY($C$27)=1)</formula>
    </cfRule>
  </conditionalFormatting>
  <conditionalFormatting sqref="H35">
    <cfRule type="expression" dxfId="97" priority="10" stopIfTrue="1">
      <formula>OR(WEEKDAY($C$28)=7,WEEKDAY($C$28)=1)</formula>
    </cfRule>
  </conditionalFormatting>
  <conditionalFormatting sqref="H36">
    <cfRule type="expression" dxfId="96" priority="9" stopIfTrue="1">
      <formula>OR(WEEKDAY($C$29)=7,WEEKDAY($C$29)=1)</formula>
    </cfRule>
  </conditionalFormatting>
  <conditionalFormatting sqref="H37">
    <cfRule type="expression" dxfId="95" priority="8" stopIfTrue="1">
      <formula>OR(WEEKDAY($C$30)=7,WEEKDAY($C$30)=1)</formula>
    </cfRule>
  </conditionalFormatting>
  <conditionalFormatting sqref="H40">
    <cfRule type="expression" dxfId="94" priority="7" stopIfTrue="1">
      <formula>OR(WEEKDAY($C$26)=7,WEEKDAY($C$26)=1)</formula>
    </cfRule>
  </conditionalFormatting>
  <conditionalFormatting sqref="H41">
    <cfRule type="expression" dxfId="93" priority="6" stopIfTrue="1">
      <formula>OR(WEEKDAY($C$27)=7,WEEKDAY($C$27)=1)</formula>
    </cfRule>
  </conditionalFormatting>
  <conditionalFormatting sqref="H42">
    <cfRule type="expression" dxfId="92" priority="5" stopIfTrue="1">
      <formula>OR(WEEKDAY($C$28)=7,WEEKDAY($C$28)=1)</formula>
    </cfRule>
  </conditionalFormatting>
  <conditionalFormatting sqref="H43">
    <cfRule type="expression" dxfId="91" priority="4" stopIfTrue="1">
      <formula>OR(WEEKDAY($C$29)=7,WEEKDAY($C$29)=1)</formula>
    </cfRule>
  </conditionalFormatting>
  <conditionalFormatting sqref="H44">
    <cfRule type="expression" dxfId="90" priority="3" stopIfTrue="1">
      <formula>OR(WEEKDAY($C$30)=7,WEEKDAY($C$30)=1)</formula>
    </cfRule>
  </conditionalFormatting>
  <conditionalFormatting sqref="H47">
    <cfRule type="expression" dxfId="89" priority="2" stopIfTrue="1">
      <formula>OR(WEEKDAY($C$26)=7,WEEKDAY($C$26)=1)</formula>
    </cfRule>
  </conditionalFormatting>
  <conditionalFormatting sqref="H48">
    <cfRule type="expression" dxfId="88" priority="1" stopIfTrue="1">
      <formula>OR(WEEKDAY($C$27)=7,WEEKDAY($C$27)=1)</formula>
    </cfRule>
  </conditionalFormatting>
  <printOptions horizontalCentered="1"/>
  <pageMargins left="0.59055118110236227" right="0.59055118110236227" top="0.59055118110236227" bottom="0.59055118110236227" header="0" footer="0"/>
  <pageSetup paperSize="9" scale="67" orientation="portrait" horizontalDpi="300" verticalDpi="300" r:id="rId1"/>
  <headerFooter alignWithMargins="0"/>
  <ignoredErrors>
    <ignoredError sqref="F5:F6 F4 D11 D9 I1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5"/>
  <sheetViews>
    <sheetView showGridLines="0" showRowColHeaders="0" showZeros="0" showRuler="0" showOutlineSymbols="0" zoomScaleNormal="100" workbookViewId="0">
      <selection activeCell="B1" sqref="B1:N2"/>
    </sheetView>
  </sheetViews>
  <sheetFormatPr baseColWidth="10" defaultRowHeight="12.75" x14ac:dyDescent="0.2"/>
  <cols>
    <col min="1" max="1" width="2.42578125" customWidth="1"/>
    <col min="2" max="2" width="5.28515625" customWidth="1"/>
    <col min="4" max="8" width="11.28515625" customWidth="1"/>
    <col min="9" max="9" width="10.7109375" customWidth="1"/>
    <col min="10" max="10" width="10.7109375" style="39" customWidth="1"/>
    <col min="11" max="14" width="7.7109375" customWidth="1"/>
    <col min="15" max="15" width="2.42578125" customWidth="1"/>
  </cols>
  <sheetData>
    <row r="1" spans="1:22" ht="21" customHeight="1" x14ac:dyDescent="0.2">
      <c r="B1" s="190" t="s">
        <v>10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4"/>
    </row>
    <row r="2" spans="1:22" s="1" customFormat="1" ht="21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8"/>
      <c r="P2" s="8"/>
      <c r="Q2" s="2"/>
      <c r="R2" s="2"/>
      <c r="S2" s="2"/>
      <c r="T2" s="2"/>
      <c r="U2" s="2"/>
      <c r="V2" s="2"/>
    </row>
    <row r="3" spans="1:22" s="1" customFormat="1" ht="15" customHeight="1" x14ac:dyDescent="0.2">
      <c r="B3" s="46" t="str">
        <f>Stamminfo!B2</f>
        <v>Letzte Aktualisierung: 30.06.2021</v>
      </c>
      <c r="C3" s="47"/>
      <c r="D3" s="4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/>
      <c r="R3"/>
      <c r="S3"/>
      <c r="T3" s="3"/>
      <c r="U3" s="3"/>
      <c r="V3" s="2"/>
    </row>
    <row r="4" spans="1:22" s="1" customFormat="1" ht="21" customHeight="1" x14ac:dyDescent="0.2">
      <c r="B4" s="152" t="s">
        <v>11</v>
      </c>
      <c r="C4" s="153"/>
      <c r="D4" s="153"/>
      <c r="E4" s="154"/>
      <c r="F4" s="175">
        <f>Stamminfo!C3</f>
        <v>0</v>
      </c>
      <c r="G4" s="176"/>
      <c r="H4" s="176"/>
      <c r="I4" s="176"/>
      <c r="J4" s="176"/>
      <c r="K4" s="176"/>
      <c r="L4" s="176"/>
      <c r="M4" s="176"/>
      <c r="N4" s="177"/>
      <c r="O4" s="10"/>
      <c r="P4" s="7"/>
      <c r="Q4"/>
      <c r="R4"/>
      <c r="S4"/>
      <c r="T4" s="4"/>
      <c r="U4" s="4"/>
      <c r="V4" s="2"/>
    </row>
    <row r="5" spans="1:22" s="1" customFormat="1" ht="21" customHeight="1" x14ac:dyDescent="0.2">
      <c r="B5" s="157" t="s">
        <v>31</v>
      </c>
      <c r="C5" s="158"/>
      <c r="D5" s="158"/>
      <c r="E5" s="159"/>
      <c r="F5" s="178">
        <f>Stamminfo!C4</f>
        <v>0</v>
      </c>
      <c r="G5" s="179"/>
      <c r="H5" s="179"/>
      <c r="I5" s="179"/>
      <c r="J5" s="179"/>
      <c r="K5" s="179"/>
      <c r="L5" s="179"/>
      <c r="M5" s="179"/>
      <c r="N5" s="180"/>
      <c r="O5" s="7"/>
      <c r="P5" s="7"/>
      <c r="Q5"/>
      <c r="R5"/>
      <c r="S5"/>
      <c r="T5" s="3"/>
      <c r="U5" s="5"/>
      <c r="V5" s="6"/>
    </row>
    <row r="6" spans="1:22" s="1" customFormat="1" ht="21" customHeight="1" x14ac:dyDescent="0.2">
      <c r="B6" s="160" t="s">
        <v>12</v>
      </c>
      <c r="C6" s="161"/>
      <c r="D6" s="161"/>
      <c r="E6" s="119"/>
      <c r="F6" s="181">
        <f>IF(Stamminfo!C5="","",DATE(Stamminfo!C5,11,DAY(1)))</f>
        <v>44501</v>
      </c>
      <c r="G6" s="182"/>
      <c r="H6" s="182"/>
      <c r="I6" s="182"/>
      <c r="J6" s="182"/>
      <c r="K6" s="182"/>
      <c r="L6" s="182"/>
      <c r="M6" s="182"/>
      <c r="N6" s="183"/>
      <c r="O6" s="7"/>
      <c r="P6" s="7"/>
      <c r="Q6"/>
      <c r="R6"/>
      <c r="S6"/>
      <c r="T6" s="3"/>
      <c r="U6" s="5"/>
      <c r="V6" s="6"/>
    </row>
    <row r="7" spans="1:22" s="1" customFormat="1" ht="15" customHeight="1" x14ac:dyDescent="0.2">
      <c r="B7" s="24"/>
      <c r="C7" s="150"/>
      <c r="D7" s="150"/>
      <c r="E7" s="151"/>
      <c r="F7" s="151"/>
      <c r="G7" s="151"/>
      <c r="H7" s="151"/>
      <c r="I7" s="151"/>
      <c r="J7" s="37"/>
      <c r="K7" s="13"/>
      <c r="L7" s="13"/>
      <c r="M7" s="13"/>
      <c r="N7" s="13"/>
      <c r="O7" s="7"/>
      <c r="P7" s="7"/>
      <c r="Q7"/>
      <c r="R7"/>
      <c r="S7"/>
      <c r="T7" s="3"/>
      <c r="U7" s="5"/>
      <c r="V7" s="6"/>
    </row>
    <row r="8" spans="1:22" s="1" customFormat="1" ht="21" customHeight="1" x14ac:dyDescent="0.2">
      <c r="A8" s="9"/>
      <c r="B8" s="137" t="s">
        <v>15</v>
      </c>
      <c r="C8" s="138"/>
      <c r="D8" s="138"/>
      <c r="E8" s="138"/>
      <c r="F8" s="24"/>
      <c r="G8" s="184" t="s">
        <v>14</v>
      </c>
      <c r="H8" s="185"/>
      <c r="I8" s="185"/>
      <c r="J8" s="185"/>
      <c r="K8" s="185"/>
      <c r="L8" s="185"/>
      <c r="M8" s="185"/>
      <c r="N8" s="186"/>
      <c r="O8" s="7"/>
      <c r="P8" s="7"/>
      <c r="Q8"/>
      <c r="R8"/>
      <c r="S8"/>
      <c r="T8" s="3"/>
      <c r="U8" s="5"/>
      <c r="V8" s="6"/>
    </row>
    <row r="9" spans="1:22" s="1" customFormat="1" ht="21" customHeight="1" x14ac:dyDescent="0.2">
      <c r="A9" s="9"/>
      <c r="B9" s="126" t="s">
        <v>24</v>
      </c>
      <c r="C9" s="127"/>
      <c r="D9" s="128" t="str">
        <f>IF(Oktober!D13="kein Vortrag","0",Oktober!D13)</f>
        <v>0</v>
      </c>
      <c r="E9" s="129"/>
      <c r="F9" s="23"/>
      <c r="G9" s="142" t="s">
        <v>16</v>
      </c>
      <c r="H9" s="143"/>
      <c r="I9" s="134" t="str">
        <f>H49</f>
        <v/>
      </c>
      <c r="J9" s="135"/>
      <c r="K9" s="135"/>
      <c r="L9" s="135"/>
      <c r="M9" s="135"/>
      <c r="N9" s="136"/>
      <c r="O9" s="7"/>
      <c r="P9" s="7"/>
      <c r="Q9"/>
      <c r="R9"/>
      <c r="S9"/>
      <c r="T9" s="3"/>
      <c r="U9" s="5"/>
      <c r="V9" s="6"/>
    </row>
    <row r="10" spans="1:22" s="1" customFormat="1" ht="21" customHeight="1" x14ac:dyDescent="0.2">
      <c r="A10" s="9"/>
      <c r="B10" s="126" t="s">
        <v>25</v>
      </c>
      <c r="C10" s="127"/>
      <c r="D10" s="128"/>
      <c r="E10" s="129"/>
      <c r="F10" s="23"/>
      <c r="G10" s="148" t="s">
        <v>9</v>
      </c>
      <c r="H10" s="149"/>
      <c r="I10" s="120" t="str">
        <f>IF(Oktober!I14="","0",Oktober!I14)</f>
        <v>0</v>
      </c>
      <c r="J10" s="121"/>
      <c r="K10" s="121"/>
      <c r="L10" s="121"/>
      <c r="M10" s="121"/>
      <c r="N10" s="122"/>
      <c r="O10" s="7"/>
      <c r="P10" s="7"/>
      <c r="Q10"/>
      <c r="R10"/>
      <c r="S10"/>
      <c r="T10" s="3"/>
      <c r="U10" s="5"/>
      <c r="V10" s="6"/>
    </row>
    <row r="11" spans="1:22" s="1" customFormat="1" ht="21" customHeight="1" x14ac:dyDescent="0.2">
      <c r="A11" s="9"/>
      <c r="B11" s="126" t="s">
        <v>7</v>
      </c>
      <c r="C11" s="127"/>
      <c r="D11" s="128">
        <f>D9+D10</f>
        <v>0</v>
      </c>
      <c r="E11" s="129"/>
      <c r="F11" s="23"/>
      <c r="G11" s="142" t="s">
        <v>26</v>
      </c>
      <c r="H11" s="143"/>
      <c r="I11" s="134" t="str">
        <f>IF(I9="","",SUM(I9-I10))</f>
        <v/>
      </c>
      <c r="J11" s="135"/>
      <c r="K11" s="135"/>
      <c r="L11" s="135"/>
      <c r="M11" s="135"/>
      <c r="N11" s="136"/>
      <c r="O11" s="7"/>
      <c r="P11" s="7"/>
      <c r="Q11"/>
      <c r="R11"/>
      <c r="S11"/>
      <c r="T11" s="3"/>
      <c r="U11" s="5"/>
      <c r="V11" s="6"/>
    </row>
    <row r="12" spans="1:22" s="1" customFormat="1" ht="21" customHeight="1" x14ac:dyDescent="0.2">
      <c r="A12" s="9"/>
      <c r="B12" s="118" t="s">
        <v>5</v>
      </c>
      <c r="C12" s="119"/>
      <c r="D12" s="155"/>
      <c r="E12" s="156"/>
      <c r="F12" s="23"/>
      <c r="G12" s="142" t="s">
        <v>13</v>
      </c>
      <c r="H12" s="143"/>
      <c r="I12" s="134" t="str">
        <f>I49</f>
        <v/>
      </c>
      <c r="J12" s="135"/>
      <c r="K12" s="135"/>
      <c r="L12" s="135"/>
      <c r="M12" s="135"/>
      <c r="N12" s="136"/>
      <c r="O12" s="7"/>
      <c r="P12" s="7"/>
      <c r="Q12"/>
      <c r="R12"/>
      <c r="S12"/>
      <c r="T12" s="3"/>
      <c r="U12" s="5"/>
      <c r="V12" s="6"/>
    </row>
    <row r="13" spans="1:22" s="1" customFormat="1" ht="21" customHeight="1" x14ac:dyDescent="0.2">
      <c r="A13" s="9"/>
      <c r="B13" s="68" t="s">
        <v>6</v>
      </c>
      <c r="C13" s="69"/>
      <c r="D13" s="130" t="str">
        <f>IF(SUM(D11-D12)=0,"0",SUM(D11-D12))</f>
        <v>0</v>
      </c>
      <c r="E13" s="131"/>
      <c r="F13" s="23"/>
      <c r="G13" s="144" t="s">
        <v>4</v>
      </c>
      <c r="H13" s="145"/>
      <c r="I13" s="120"/>
      <c r="J13" s="121"/>
      <c r="K13" s="121"/>
      <c r="L13" s="121"/>
      <c r="M13" s="121"/>
      <c r="N13" s="122"/>
      <c r="O13" s="7"/>
      <c r="P13" s="7"/>
      <c r="Q13"/>
      <c r="R13"/>
      <c r="S13"/>
      <c r="T13" s="3"/>
      <c r="U13" s="5"/>
      <c r="V13" s="6"/>
    </row>
    <row r="14" spans="1:22" s="1" customFormat="1" ht="21" customHeight="1" x14ac:dyDescent="0.2">
      <c r="A14" s="9"/>
      <c r="B14" s="19"/>
      <c r="C14" s="13"/>
      <c r="D14" s="13"/>
      <c r="E14" s="20"/>
      <c r="F14" s="24"/>
      <c r="G14" s="146" t="s">
        <v>6</v>
      </c>
      <c r="H14" s="147"/>
      <c r="I14" s="123" t="str">
        <f>IF(OR(I9="",I12=""),"",I12+I13-I11)</f>
        <v/>
      </c>
      <c r="J14" s="124"/>
      <c r="K14" s="124"/>
      <c r="L14" s="124"/>
      <c r="M14" s="124"/>
      <c r="N14" s="125"/>
      <c r="O14" s="7"/>
      <c r="P14" s="7"/>
      <c r="Q14"/>
      <c r="R14"/>
      <c r="S14"/>
      <c r="T14" s="3"/>
      <c r="U14" s="5"/>
      <c r="V14" s="6"/>
    </row>
    <row r="15" spans="1:22" ht="15" customHeight="1" x14ac:dyDescent="0.2">
      <c r="B15" s="21"/>
      <c r="C15" s="22"/>
      <c r="D15" s="22"/>
      <c r="E15" s="25"/>
      <c r="F15" s="22"/>
      <c r="G15" s="22"/>
      <c r="H15" s="22"/>
      <c r="I15" s="22"/>
      <c r="J15" s="38"/>
      <c r="K15" s="36"/>
      <c r="L15" s="36"/>
      <c r="M15" s="36"/>
      <c r="N15" s="36"/>
      <c r="O15" s="21"/>
      <c r="P15" s="21"/>
    </row>
    <row r="16" spans="1:22" ht="24" customHeight="1" x14ac:dyDescent="0.2">
      <c r="B16" s="132" t="s">
        <v>0</v>
      </c>
      <c r="C16" s="133"/>
      <c r="D16" s="139" t="s">
        <v>1</v>
      </c>
      <c r="E16" s="140"/>
      <c r="F16" s="139" t="s">
        <v>2</v>
      </c>
      <c r="G16" s="141"/>
      <c r="H16" s="29" t="s">
        <v>3</v>
      </c>
      <c r="I16" s="40" t="s">
        <v>19</v>
      </c>
      <c r="J16" s="41" t="s">
        <v>20</v>
      </c>
      <c r="K16" s="193" t="s">
        <v>38</v>
      </c>
      <c r="L16" s="194"/>
      <c r="M16" s="194"/>
      <c r="N16" s="195"/>
      <c r="O16" s="21"/>
      <c r="P16" s="21"/>
    </row>
    <row r="17" spans="2:16" ht="15.75" customHeight="1" x14ac:dyDescent="0.2">
      <c r="B17" s="30"/>
      <c r="C17" s="31"/>
      <c r="D17" s="33" t="s">
        <v>17</v>
      </c>
      <c r="E17" s="34" t="s">
        <v>18</v>
      </c>
      <c r="F17" s="33" t="s">
        <v>17</v>
      </c>
      <c r="G17" s="34" t="s">
        <v>18</v>
      </c>
      <c r="H17" s="32"/>
      <c r="I17" s="32"/>
      <c r="J17" s="42"/>
      <c r="K17" s="76" t="s">
        <v>33</v>
      </c>
      <c r="L17" s="76" t="s">
        <v>34</v>
      </c>
      <c r="M17" s="76" t="s">
        <v>32</v>
      </c>
      <c r="N17" s="76" t="s">
        <v>35</v>
      </c>
      <c r="O17" s="21"/>
      <c r="P17" s="21"/>
    </row>
    <row r="18" spans="2:16" ht="21" customHeight="1" x14ac:dyDescent="0.2">
      <c r="B18" s="15">
        <f>WEEKDAY(Beginndatum_1)</f>
        <v>2</v>
      </c>
      <c r="C18" s="16">
        <f>Beginndatum_1</f>
        <v>44501</v>
      </c>
      <c r="D18" s="48"/>
      <c r="E18" s="27"/>
      <c r="F18" s="28"/>
      <c r="G18" s="28"/>
      <c r="H18" s="53"/>
      <c r="I18" s="45" t="str">
        <f>IF(OR(K18="x",L18="x",M18="x", ),H18,IF(F18&lt;&gt;"",((G18+(G18&lt;F18)-F18)+(E18+(E18&lt;D18)-D18))*24,IF(D18&lt;&gt;"",((E18+(E18&lt;D18)-D18)+(G18+(G18&lt;F18)-F18))*24,"0")))</f>
        <v>0</v>
      </c>
      <c r="J18" s="43">
        <f t="shared" ref="J18:J48" si="0">IF(OR(N18="krank",N18="Urlaub",N18="Feiertag"),"0",IF(OR(C18="",I18=0),"",IF(I18-H18=0,0.000001,I18-H18)))</f>
        <v>9.9999999999999995E-7</v>
      </c>
      <c r="K18" s="60"/>
      <c r="L18" s="60"/>
      <c r="M18" s="60"/>
      <c r="N18" s="60"/>
      <c r="O18" s="21"/>
      <c r="P18" s="21"/>
    </row>
    <row r="19" spans="2:16" ht="21" customHeight="1" x14ac:dyDescent="0.2">
      <c r="B19" s="17">
        <f>IF(C19="","",WEEKDAY(C19))</f>
        <v>3</v>
      </c>
      <c r="C19" s="18">
        <f t="shared" ref="C19:C48" si="1">IF(C18&lt;&gt;"",IF(MONTH(Beginndatum_1)=MONTH(C18+1),C18+1,""),"")</f>
        <v>44502</v>
      </c>
      <c r="D19" s="49"/>
      <c r="E19" s="50"/>
      <c r="F19" s="51"/>
      <c r="G19" s="52"/>
      <c r="H19" s="54"/>
      <c r="I19" s="45" t="str">
        <f t="shared" ref="I19:I48" si="2">IF(OR(K19="x",L19="x",M19="x", ),H19,IF(F19&lt;&gt;"",((G19+(G19&lt;F19)-F19)+(E19+(E19&lt;D19)-D19))*24,IF(D19&lt;&gt;"",((E19+(E19&lt;D19)-D19)+(G19+(G19&lt;F19)-F19))*24,"0")))</f>
        <v>0</v>
      </c>
      <c r="J19" s="43">
        <f t="shared" si="0"/>
        <v>9.9999999999999995E-7</v>
      </c>
      <c r="K19" s="60"/>
      <c r="L19" s="60"/>
      <c r="M19" s="60"/>
      <c r="N19" s="60"/>
      <c r="O19" s="21"/>
      <c r="P19" s="21"/>
    </row>
    <row r="20" spans="2:16" ht="21" customHeight="1" x14ac:dyDescent="0.2">
      <c r="B20" s="17">
        <f t="shared" ref="B20:B48" si="3">IF(C20="","",WEEKDAY(C20))</f>
        <v>4</v>
      </c>
      <c r="C20" s="18">
        <f t="shared" si="1"/>
        <v>44503</v>
      </c>
      <c r="D20" s="49"/>
      <c r="E20" s="50"/>
      <c r="F20" s="51"/>
      <c r="G20" s="52"/>
      <c r="H20" s="54"/>
      <c r="I20" s="45" t="str">
        <f t="shared" si="2"/>
        <v>0</v>
      </c>
      <c r="J20" s="43">
        <f t="shared" si="0"/>
        <v>9.9999999999999995E-7</v>
      </c>
      <c r="K20" s="61"/>
      <c r="L20" s="61"/>
      <c r="M20" s="61"/>
      <c r="N20" s="61"/>
      <c r="O20" s="21"/>
      <c r="P20" s="21"/>
    </row>
    <row r="21" spans="2:16" ht="21" customHeight="1" x14ac:dyDescent="0.2">
      <c r="B21" s="17">
        <f t="shared" si="3"/>
        <v>5</v>
      </c>
      <c r="C21" s="18">
        <f t="shared" si="1"/>
        <v>44504</v>
      </c>
      <c r="D21" s="49"/>
      <c r="E21" s="50"/>
      <c r="F21" s="51"/>
      <c r="G21" s="52"/>
      <c r="H21" s="54"/>
      <c r="I21" s="45" t="str">
        <f t="shared" si="2"/>
        <v>0</v>
      </c>
      <c r="J21" s="43">
        <f t="shared" si="0"/>
        <v>9.9999999999999995E-7</v>
      </c>
      <c r="K21" s="62"/>
      <c r="L21" s="62"/>
      <c r="M21" s="62"/>
      <c r="N21" s="62"/>
      <c r="O21" s="21"/>
      <c r="P21" s="21"/>
    </row>
    <row r="22" spans="2:16" ht="21" customHeight="1" x14ac:dyDescent="0.2">
      <c r="B22" s="17">
        <f t="shared" si="3"/>
        <v>6</v>
      </c>
      <c r="C22" s="18">
        <f t="shared" si="1"/>
        <v>44505</v>
      </c>
      <c r="D22" s="49"/>
      <c r="E22" s="50"/>
      <c r="F22" s="51"/>
      <c r="G22" s="52"/>
      <c r="H22" s="54"/>
      <c r="I22" s="45" t="str">
        <f t="shared" si="2"/>
        <v>0</v>
      </c>
      <c r="J22" s="43">
        <f t="shared" si="0"/>
        <v>9.9999999999999995E-7</v>
      </c>
      <c r="K22" s="63"/>
      <c r="L22" s="63"/>
      <c r="M22" s="63"/>
      <c r="N22" s="63"/>
      <c r="O22" s="21"/>
      <c r="P22" s="21"/>
    </row>
    <row r="23" spans="2:16" ht="21" customHeight="1" x14ac:dyDescent="0.2">
      <c r="B23" s="17">
        <f t="shared" si="3"/>
        <v>7</v>
      </c>
      <c r="C23" s="18">
        <f t="shared" si="1"/>
        <v>44506</v>
      </c>
      <c r="D23" s="49"/>
      <c r="E23" s="50"/>
      <c r="F23" s="51"/>
      <c r="G23" s="52"/>
      <c r="H23" s="54"/>
      <c r="I23" s="45" t="str">
        <f t="shared" si="2"/>
        <v>0</v>
      </c>
      <c r="J23" s="43">
        <f t="shared" si="0"/>
        <v>9.9999999999999995E-7</v>
      </c>
      <c r="K23" s="62"/>
      <c r="L23" s="62"/>
      <c r="M23" s="62"/>
      <c r="N23" s="62"/>
      <c r="O23" s="21"/>
      <c r="P23" s="21"/>
    </row>
    <row r="24" spans="2:16" ht="21" customHeight="1" x14ac:dyDescent="0.2">
      <c r="B24" s="17">
        <f t="shared" si="3"/>
        <v>1</v>
      </c>
      <c r="C24" s="18">
        <f t="shared" si="1"/>
        <v>44507</v>
      </c>
      <c r="D24" s="49"/>
      <c r="E24" s="50"/>
      <c r="F24" s="51"/>
      <c r="G24" s="52"/>
      <c r="H24" s="54"/>
      <c r="I24" s="45" t="str">
        <f t="shared" si="2"/>
        <v>0</v>
      </c>
      <c r="J24" s="43">
        <f t="shared" si="0"/>
        <v>9.9999999999999995E-7</v>
      </c>
      <c r="K24" s="64"/>
      <c r="L24" s="64"/>
      <c r="M24" s="64"/>
      <c r="N24" s="64"/>
      <c r="O24" s="21"/>
      <c r="P24" s="21"/>
    </row>
    <row r="25" spans="2:16" ht="21" customHeight="1" x14ac:dyDescent="0.2">
      <c r="B25" s="17">
        <f t="shared" si="3"/>
        <v>2</v>
      </c>
      <c r="C25" s="18">
        <f t="shared" si="1"/>
        <v>44508</v>
      </c>
      <c r="D25" s="49"/>
      <c r="E25" s="50"/>
      <c r="F25" s="51"/>
      <c r="G25" s="52"/>
      <c r="H25" s="54"/>
      <c r="I25" s="45" t="str">
        <f t="shared" si="2"/>
        <v>0</v>
      </c>
      <c r="J25" s="43">
        <f t="shared" si="0"/>
        <v>9.9999999999999995E-7</v>
      </c>
      <c r="K25" s="65"/>
      <c r="L25" s="65"/>
      <c r="M25" s="65"/>
      <c r="N25" s="65"/>
      <c r="O25" s="21"/>
      <c r="P25" s="21"/>
    </row>
    <row r="26" spans="2:16" ht="21" customHeight="1" x14ac:dyDescent="0.2">
      <c r="B26" s="17">
        <f t="shared" si="3"/>
        <v>3</v>
      </c>
      <c r="C26" s="18">
        <f t="shared" si="1"/>
        <v>44509</v>
      </c>
      <c r="D26" s="49"/>
      <c r="E26" s="50"/>
      <c r="F26" s="51"/>
      <c r="G26" s="52"/>
      <c r="H26" s="54"/>
      <c r="I26" s="45" t="str">
        <f t="shared" si="2"/>
        <v>0</v>
      </c>
      <c r="J26" s="43">
        <f t="shared" si="0"/>
        <v>9.9999999999999995E-7</v>
      </c>
      <c r="K26" s="65"/>
      <c r="L26" s="65"/>
      <c r="M26" s="65"/>
      <c r="N26" s="65"/>
      <c r="O26" s="21"/>
      <c r="P26" s="21"/>
    </row>
    <row r="27" spans="2:16" ht="21" customHeight="1" x14ac:dyDescent="0.2">
      <c r="B27" s="17">
        <f t="shared" si="3"/>
        <v>4</v>
      </c>
      <c r="C27" s="18">
        <f t="shared" si="1"/>
        <v>44510</v>
      </c>
      <c r="D27" s="49"/>
      <c r="E27" s="50"/>
      <c r="F27" s="51"/>
      <c r="G27" s="52"/>
      <c r="H27" s="54"/>
      <c r="I27" s="45" t="str">
        <f t="shared" si="2"/>
        <v>0</v>
      </c>
      <c r="J27" s="43">
        <f t="shared" si="0"/>
        <v>9.9999999999999995E-7</v>
      </c>
      <c r="K27" s="65"/>
      <c r="L27" s="65"/>
      <c r="M27" s="65"/>
      <c r="N27" s="65"/>
      <c r="O27" s="21"/>
      <c r="P27" s="21"/>
    </row>
    <row r="28" spans="2:16" ht="21" customHeight="1" x14ac:dyDescent="0.2">
      <c r="B28" s="17">
        <f t="shared" si="3"/>
        <v>5</v>
      </c>
      <c r="C28" s="18">
        <f t="shared" si="1"/>
        <v>44511</v>
      </c>
      <c r="D28" s="49"/>
      <c r="E28" s="50"/>
      <c r="F28" s="51"/>
      <c r="G28" s="52"/>
      <c r="H28" s="54"/>
      <c r="I28" s="45" t="str">
        <f t="shared" si="2"/>
        <v>0</v>
      </c>
      <c r="J28" s="43">
        <f t="shared" si="0"/>
        <v>9.9999999999999995E-7</v>
      </c>
      <c r="K28" s="65"/>
      <c r="L28" s="65"/>
      <c r="M28" s="65"/>
      <c r="N28" s="65"/>
      <c r="O28" s="21"/>
      <c r="P28" s="21"/>
    </row>
    <row r="29" spans="2:16" ht="21" customHeight="1" x14ac:dyDescent="0.2">
      <c r="B29" s="17">
        <f t="shared" si="3"/>
        <v>6</v>
      </c>
      <c r="C29" s="18">
        <f t="shared" si="1"/>
        <v>44512</v>
      </c>
      <c r="D29" s="49"/>
      <c r="E29" s="50"/>
      <c r="F29" s="51"/>
      <c r="G29" s="52"/>
      <c r="H29" s="54"/>
      <c r="I29" s="45" t="str">
        <f t="shared" si="2"/>
        <v>0</v>
      </c>
      <c r="J29" s="43">
        <f t="shared" si="0"/>
        <v>9.9999999999999995E-7</v>
      </c>
      <c r="K29" s="65"/>
      <c r="L29" s="65"/>
      <c r="M29" s="65"/>
      <c r="N29" s="65"/>
      <c r="O29" s="21"/>
      <c r="P29" s="21"/>
    </row>
    <row r="30" spans="2:16" ht="21" customHeight="1" x14ac:dyDescent="0.2">
      <c r="B30" s="17">
        <f t="shared" si="3"/>
        <v>7</v>
      </c>
      <c r="C30" s="18">
        <f t="shared" si="1"/>
        <v>44513</v>
      </c>
      <c r="D30" s="49"/>
      <c r="E30" s="50"/>
      <c r="F30" s="51"/>
      <c r="G30" s="52"/>
      <c r="H30" s="54"/>
      <c r="I30" s="45" t="str">
        <f t="shared" si="2"/>
        <v>0</v>
      </c>
      <c r="J30" s="43">
        <f t="shared" si="0"/>
        <v>9.9999999999999995E-7</v>
      </c>
      <c r="K30" s="66"/>
      <c r="L30" s="66"/>
      <c r="M30" s="66"/>
      <c r="N30" s="66"/>
      <c r="O30" s="21"/>
      <c r="P30" s="21"/>
    </row>
    <row r="31" spans="2:16" ht="21" customHeight="1" x14ac:dyDescent="0.2">
      <c r="B31" s="17">
        <f t="shared" si="3"/>
        <v>1</v>
      </c>
      <c r="C31" s="18">
        <f t="shared" si="1"/>
        <v>44514</v>
      </c>
      <c r="D31" s="49"/>
      <c r="E31" s="50"/>
      <c r="F31" s="51"/>
      <c r="G31" s="52"/>
      <c r="H31" s="54"/>
      <c r="I31" s="45" t="str">
        <f t="shared" si="2"/>
        <v>0</v>
      </c>
      <c r="J31" s="43">
        <f t="shared" si="0"/>
        <v>9.9999999999999995E-7</v>
      </c>
      <c r="K31" s="64"/>
      <c r="L31" s="64"/>
      <c r="M31" s="64"/>
      <c r="N31" s="64"/>
    </row>
    <row r="32" spans="2:16" ht="21" customHeight="1" x14ac:dyDescent="0.2">
      <c r="B32" s="17">
        <f t="shared" si="3"/>
        <v>2</v>
      </c>
      <c r="C32" s="18">
        <f t="shared" si="1"/>
        <v>44515</v>
      </c>
      <c r="D32" s="49"/>
      <c r="E32" s="50"/>
      <c r="F32" s="51"/>
      <c r="G32" s="52"/>
      <c r="H32" s="54"/>
      <c r="I32" s="45" t="str">
        <f t="shared" si="2"/>
        <v>0</v>
      </c>
      <c r="J32" s="43">
        <f t="shared" si="0"/>
        <v>9.9999999999999995E-7</v>
      </c>
      <c r="K32" s="65"/>
      <c r="L32" s="65"/>
      <c r="M32" s="65"/>
      <c r="N32" s="65"/>
    </row>
    <row r="33" spans="2:14" ht="21" customHeight="1" x14ac:dyDescent="0.2">
      <c r="B33" s="17">
        <f t="shared" si="3"/>
        <v>3</v>
      </c>
      <c r="C33" s="18">
        <f t="shared" si="1"/>
        <v>44516</v>
      </c>
      <c r="D33" s="49"/>
      <c r="E33" s="50"/>
      <c r="F33" s="51"/>
      <c r="G33" s="52"/>
      <c r="H33" s="54"/>
      <c r="I33" s="45" t="str">
        <f t="shared" si="2"/>
        <v>0</v>
      </c>
      <c r="J33" s="43">
        <f t="shared" si="0"/>
        <v>9.9999999999999995E-7</v>
      </c>
      <c r="K33" s="65"/>
      <c r="L33" s="65"/>
      <c r="M33" s="65"/>
      <c r="N33" s="65"/>
    </row>
    <row r="34" spans="2:14" ht="21" customHeight="1" x14ac:dyDescent="0.2">
      <c r="B34" s="17">
        <f t="shared" si="3"/>
        <v>4</v>
      </c>
      <c r="C34" s="18">
        <f t="shared" si="1"/>
        <v>44517</v>
      </c>
      <c r="D34" s="49"/>
      <c r="E34" s="50"/>
      <c r="F34" s="51"/>
      <c r="G34" s="52"/>
      <c r="H34" s="54"/>
      <c r="I34" s="45" t="str">
        <f t="shared" si="2"/>
        <v>0</v>
      </c>
      <c r="J34" s="43">
        <f t="shared" si="0"/>
        <v>9.9999999999999995E-7</v>
      </c>
      <c r="K34" s="65"/>
      <c r="L34" s="65"/>
      <c r="M34" s="65"/>
      <c r="N34" s="65"/>
    </row>
    <row r="35" spans="2:14" ht="21" customHeight="1" x14ac:dyDescent="0.2">
      <c r="B35" s="17">
        <f t="shared" si="3"/>
        <v>5</v>
      </c>
      <c r="C35" s="18">
        <f t="shared" si="1"/>
        <v>44518</v>
      </c>
      <c r="D35" s="49"/>
      <c r="E35" s="50"/>
      <c r="F35" s="51"/>
      <c r="G35" s="52"/>
      <c r="H35" s="54"/>
      <c r="I35" s="45" t="str">
        <f t="shared" si="2"/>
        <v>0</v>
      </c>
      <c r="J35" s="43">
        <f t="shared" si="0"/>
        <v>9.9999999999999995E-7</v>
      </c>
      <c r="K35" s="65"/>
      <c r="L35" s="65"/>
      <c r="M35" s="65"/>
      <c r="N35" s="65"/>
    </row>
    <row r="36" spans="2:14" ht="21" customHeight="1" x14ac:dyDescent="0.2">
      <c r="B36" s="17">
        <f t="shared" si="3"/>
        <v>6</v>
      </c>
      <c r="C36" s="18">
        <f t="shared" si="1"/>
        <v>44519</v>
      </c>
      <c r="D36" s="49"/>
      <c r="E36" s="50"/>
      <c r="F36" s="51"/>
      <c r="G36" s="52"/>
      <c r="H36" s="54"/>
      <c r="I36" s="45" t="str">
        <f t="shared" si="2"/>
        <v>0</v>
      </c>
      <c r="J36" s="43">
        <f t="shared" si="0"/>
        <v>9.9999999999999995E-7</v>
      </c>
      <c r="K36" s="65"/>
      <c r="L36" s="65"/>
      <c r="M36" s="65"/>
      <c r="N36" s="65"/>
    </row>
    <row r="37" spans="2:14" ht="21" customHeight="1" x14ac:dyDescent="0.2">
      <c r="B37" s="17">
        <f t="shared" si="3"/>
        <v>7</v>
      </c>
      <c r="C37" s="18">
        <f t="shared" si="1"/>
        <v>44520</v>
      </c>
      <c r="D37" s="49"/>
      <c r="E37" s="50"/>
      <c r="F37" s="51"/>
      <c r="G37" s="52"/>
      <c r="H37" s="54"/>
      <c r="I37" s="45" t="str">
        <f t="shared" si="2"/>
        <v>0</v>
      </c>
      <c r="J37" s="43">
        <f t="shared" si="0"/>
        <v>9.9999999999999995E-7</v>
      </c>
      <c r="K37" s="65"/>
      <c r="L37" s="65"/>
      <c r="M37" s="65"/>
      <c r="N37" s="65"/>
    </row>
    <row r="38" spans="2:14" ht="21" customHeight="1" x14ac:dyDescent="0.2">
      <c r="B38" s="17">
        <f>IF(C38="","",WEEKDAY(C38))</f>
        <v>1</v>
      </c>
      <c r="C38" s="18">
        <f t="shared" si="1"/>
        <v>44521</v>
      </c>
      <c r="D38" s="49"/>
      <c r="E38" s="50"/>
      <c r="F38" s="51"/>
      <c r="G38" s="52"/>
      <c r="H38" s="54"/>
      <c r="I38" s="45" t="str">
        <f t="shared" si="2"/>
        <v>0</v>
      </c>
      <c r="J38" s="43">
        <f t="shared" si="0"/>
        <v>9.9999999999999995E-7</v>
      </c>
      <c r="K38" s="65"/>
      <c r="L38" s="65"/>
      <c r="M38" s="65"/>
      <c r="N38" s="65"/>
    </row>
    <row r="39" spans="2:14" ht="21" customHeight="1" x14ac:dyDescent="0.2">
      <c r="B39" s="17">
        <f t="shared" si="3"/>
        <v>2</v>
      </c>
      <c r="C39" s="18">
        <f t="shared" si="1"/>
        <v>44522</v>
      </c>
      <c r="D39" s="49"/>
      <c r="E39" s="50"/>
      <c r="F39" s="51"/>
      <c r="G39" s="52"/>
      <c r="H39" s="54"/>
      <c r="I39" s="45" t="str">
        <f t="shared" si="2"/>
        <v>0</v>
      </c>
      <c r="J39" s="43">
        <f t="shared" si="0"/>
        <v>9.9999999999999995E-7</v>
      </c>
      <c r="K39" s="65"/>
      <c r="L39" s="65"/>
      <c r="M39" s="65"/>
      <c r="N39" s="65"/>
    </row>
    <row r="40" spans="2:14" ht="21" customHeight="1" x14ac:dyDescent="0.2">
      <c r="B40" s="17">
        <f t="shared" si="3"/>
        <v>3</v>
      </c>
      <c r="C40" s="18">
        <f t="shared" si="1"/>
        <v>44523</v>
      </c>
      <c r="D40" s="49"/>
      <c r="E40" s="50"/>
      <c r="F40" s="51"/>
      <c r="G40" s="52"/>
      <c r="H40" s="54"/>
      <c r="I40" s="45" t="str">
        <f t="shared" si="2"/>
        <v>0</v>
      </c>
      <c r="J40" s="43">
        <f t="shared" si="0"/>
        <v>9.9999999999999995E-7</v>
      </c>
      <c r="K40" s="66"/>
      <c r="L40" s="66"/>
      <c r="M40" s="66"/>
      <c r="N40" s="66"/>
    </row>
    <row r="41" spans="2:14" ht="21" customHeight="1" x14ac:dyDescent="0.2">
      <c r="B41" s="17">
        <f t="shared" si="3"/>
        <v>4</v>
      </c>
      <c r="C41" s="18">
        <f t="shared" si="1"/>
        <v>44524</v>
      </c>
      <c r="D41" s="49"/>
      <c r="E41" s="50"/>
      <c r="F41" s="51"/>
      <c r="G41" s="52"/>
      <c r="H41" s="54"/>
      <c r="I41" s="45" t="str">
        <f t="shared" si="2"/>
        <v>0</v>
      </c>
      <c r="J41" s="43">
        <f t="shared" si="0"/>
        <v>9.9999999999999995E-7</v>
      </c>
      <c r="K41" s="64"/>
      <c r="L41" s="64"/>
      <c r="M41" s="64"/>
      <c r="N41" s="64"/>
    </row>
    <row r="42" spans="2:14" ht="21" customHeight="1" x14ac:dyDescent="0.2">
      <c r="B42" s="17">
        <f t="shared" si="3"/>
        <v>5</v>
      </c>
      <c r="C42" s="18">
        <f t="shared" si="1"/>
        <v>44525</v>
      </c>
      <c r="D42" s="49"/>
      <c r="E42" s="50"/>
      <c r="F42" s="51"/>
      <c r="G42" s="52"/>
      <c r="H42" s="54"/>
      <c r="I42" s="45" t="str">
        <f t="shared" si="2"/>
        <v>0</v>
      </c>
      <c r="J42" s="43">
        <f t="shared" si="0"/>
        <v>9.9999999999999995E-7</v>
      </c>
      <c r="K42" s="66"/>
      <c r="L42" s="66"/>
      <c r="M42" s="66"/>
      <c r="N42" s="66"/>
    </row>
    <row r="43" spans="2:14" ht="21" customHeight="1" x14ac:dyDescent="0.2">
      <c r="B43" s="17">
        <f t="shared" si="3"/>
        <v>6</v>
      </c>
      <c r="C43" s="18">
        <f t="shared" si="1"/>
        <v>44526</v>
      </c>
      <c r="D43" s="49"/>
      <c r="E43" s="50"/>
      <c r="F43" s="51"/>
      <c r="G43" s="52"/>
      <c r="H43" s="54"/>
      <c r="I43" s="45" t="str">
        <f t="shared" si="2"/>
        <v>0</v>
      </c>
      <c r="J43" s="43">
        <f t="shared" si="0"/>
        <v>9.9999999999999995E-7</v>
      </c>
      <c r="K43" s="64"/>
      <c r="L43" s="64"/>
      <c r="M43" s="64"/>
      <c r="N43" s="64"/>
    </row>
    <row r="44" spans="2:14" ht="21" customHeight="1" x14ac:dyDescent="0.2">
      <c r="B44" s="17">
        <f t="shared" si="3"/>
        <v>7</v>
      </c>
      <c r="C44" s="18">
        <f t="shared" si="1"/>
        <v>44527</v>
      </c>
      <c r="D44" s="49"/>
      <c r="E44" s="50"/>
      <c r="F44" s="51"/>
      <c r="G44" s="52"/>
      <c r="H44" s="54"/>
      <c r="I44" s="45" t="str">
        <f t="shared" si="2"/>
        <v>0</v>
      </c>
      <c r="J44" s="43">
        <f t="shared" si="0"/>
        <v>9.9999999999999995E-7</v>
      </c>
      <c r="K44" s="65"/>
      <c r="L44" s="65"/>
      <c r="M44" s="65"/>
      <c r="N44" s="65"/>
    </row>
    <row r="45" spans="2:14" ht="21" customHeight="1" x14ac:dyDescent="0.2">
      <c r="B45" s="17">
        <f t="shared" si="3"/>
        <v>1</v>
      </c>
      <c r="C45" s="18">
        <f t="shared" si="1"/>
        <v>44528</v>
      </c>
      <c r="D45" s="49"/>
      <c r="E45" s="50"/>
      <c r="F45" s="51"/>
      <c r="G45" s="52"/>
      <c r="H45" s="54"/>
      <c r="I45" s="45" t="str">
        <f t="shared" si="2"/>
        <v>0</v>
      </c>
      <c r="J45" s="43">
        <f t="shared" si="0"/>
        <v>9.9999999999999995E-7</v>
      </c>
      <c r="K45" s="65"/>
      <c r="L45" s="65"/>
      <c r="M45" s="65"/>
      <c r="N45" s="65"/>
    </row>
    <row r="46" spans="2:14" ht="21" customHeight="1" x14ac:dyDescent="0.2">
      <c r="B46" s="17">
        <f t="shared" si="3"/>
        <v>2</v>
      </c>
      <c r="C46" s="18">
        <f t="shared" si="1"/>
        <v>44529</v>
      </c>
      <c r="D46" s="49"/>
      <c r="E46" s="50"/>
      <c r="F46" s="51"/>
      <c r="G46" s="52"/>
      <c r="H46" s="54"/>
      <c r="I46" s="45" t="str">
        <f t="shared" si="2"/>
        <v>0</v>
      </c>
      <c r="J46" s="43">
        <f t="shared" si="0"/>
        <v>9.9999999999999995E-7</v>
      </c>
      <c r="K46" s="65"/>
      <c r="L46" s="65"/>
      <c r="M46" s="65"/>
      <c r="N46" s="65"/>
    </row>
    <row r="47" spans="2:14" ht="21" customHeight="1" x14ac:dyDescent="0.2">
      <c r="B47" s="17">
        <f t="shared" si="3"/>
        <v>3</v>
      </c>
      <c r="C47" s="18">
        <f t="shared" si="1"/>
        <v>44530</v>
      </c>
      <c r="D47" s="49"/>
      <c r="E47" s="50"/>
      <c r="F47" s="51"/>
      <c r="G47" s="52"/>
      <c r="H47" s="54"/>
      <c r="I47" s="45" t="str">
        <f t="shared" si="2"/>
        <v>0</v>
      </c>
      <c r="J47" s="43">
        <f t="shared" si="0"/>
        <v>9.9999999999999995E-7</v>
      </c>
      <c r="K47" s="65"/>
      <c r="L47" s="65"/>
      <c r="M47" s="65"/>
      <c r="N47" s="65"/>
    </row>
    <row r="48" spans="2:14" ht="21" customHeight="1" x14ac:dyDescent="0.2">
      <c r="B48" s="17" t="str">
        <f t="shared" si="3"/>
        <v/>
      </c>
      <c r="C48" s="18" t="str">
        <f t="shared" si="1"/>
        <v/>
      </c>
      <c r="D48" s="49"/>
      <c r="E48" s="50"/>
      <c r="F48" s="51"/>
      <c r="G48" s="52"/>
      <c r="H48" s="54"/>
      <c r="I48" s="45" t="str">
        <f t="shared" si="2"/>
        <v>0</v>
      </c>
      <c r="J48" s="43" t="str">
        <f t="shared" si="0"/>
        <v/>
      </c>
      <c r="K48" s="67"/>
      <c r="L48" s="67"/>
      <c r="M48" s="67"/>
      <c r="N48" s="67"/>
    </row>
    <row r="49" spans="2:14" ht="21" customHeight="1" x14ac:dyDescent="0.2">
      <c r="B49" s="116" t="s">
        <v>8</v>
      </c>
      <c r="C49" s="117"/>
      <c r="D49" s="113"/>
      <c r="E49" s="114"/>
      <c r="F49" s="114"/>
      <c r="G49" s="115"/>
      <c r="H49" s="26" t="str">
        <f>IF(SUM(H18:H48)=0,"",SUM(H18:H48))</f>
        <v/>
      </c>
      <c r="I49" s="26" t="str">
        <f>IF(SUM(I18:I48)=0, "",SUM(I18:I48))</f>
        <v/>
      </c>
      <c r="J49" s="44">
        <f>SUM(J18:J48)</f>
        <v>3.0000000000000011E-5</v>
      </c>
      <c r="K49" s="163" t="s">
        <v>37</v>
      </c>
      <c r="L49" s="164"/>
      <c r="M49" s="165"/>
      <c r="N49" s="77">
        <f>COUNTIF(N18:N48,"x")</f>
        <v>0</v>
      </c>
    </row>
    <row r="50" spans="2:14" ht="15.75" customHeight="1" x14ac:dyDescent="0.2">
      <c r="B50" s="82"/>
      <c r="C50" s="83"/>
      <c r="D50" s="83"/>
      <c r="E50" s="83"/>
      <c r="F50" s="83"/>
      <c r="G50" s="83"/>
      <c r="H50" s="84"/>
      <c r="I50" s="84"/>
      <c r="J50" s="85"/>
      <c r="K50" s="89" t="s">
        <v>41</v>
      </c>
      <c r="L50" s="87"/>
      <c r="M50" s="87"/>
      <c r="N50" s="88"/>
    </row>
    <row r="51" spans="2:14" ht="12" customHeight="1" x14ac:dyDescent="0.2">
      <c r="C51" s="12"/>
      <c r="D51" s="12"/>
      <c r="E51" s="12"/>
      <c r="F51" s="12"/>
      <c r="G51" s="11"/>
      <c r="H51" s="11"/>
      <c r="I51" s="11"/>
      <c r="J51" s="38"/>
    </row>
    <row r="52" spans="2:14" ht="82.5" customHeight="1" x14ac:dyDescent="0.2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3" spans="2:14" ht="12.75" customHeight="1" x14ac:dyDescent="0.2"/>
    <row r="54" spans="2:14" ht="12.75" customHeight="1" x14ac:dyDescent="0.2">
      <c r="B54" s="70" t="s">
        <v>27</v>
      </c>
    </row>
    <row r="55" spans="2:14" ht="12.75" customHeight="1" x14ac:dyDescent="0.2">
      <c r="B55" s="71" t="s">
        <v>28</v>
      </c>
      <c r="H55" s="73" t="s">
        <v>29</v>
      </c>
      <c r="I55" s="72"/>
      <c r="J55" s="72"/>
      <c r="K55" s="72"/>
      <c r="L55" s="72"/>
      <c r="M55" s="72"/>
      <c r="N55" s="72"/>
    </row>
  </sheetData>
  <sheetProtection password="84E8" sheet="1" objects="1" scenarios="1"/>
  <mergeCells count="39">
    <mergeCell ref="K49:M49"/>
    <mergeCell ref="K16:N16"/>
    <mergeCell ref="B6:E6"/>
    <mergeCell ref="F6:N6"/>
    <mergeCell ref="B1:N2"/>
    <mergeCell ref="B4:E4"/>
    <mergeCell ref="F4:N4"/>
    <mergeCell ref="B5:E5"/>
    <mergeCell ref="F5:N5"/>
    <mergeCell ref="D11:E11"/>
    <mergeCell ref="G11:H11"/>
    <mergeCell ref="I11:N11"/>
    <mergeCell ref="C7:I7"/>
    <mergeCell ref="B8:E8"/>
    <mergeCell ref="G8:N8"/>
    <mergeCell ref="B9:C9"/>
    <mergeCell ref="D9:E9"/>
    <mergeCell ref="G9:H9"/>
    <mergeCell ref="I9:N9"/>
    <mergeCell ref="G14:H14"/>
    <mergeCell ref="I14:N14"/>
    <mergeCell ref="B16:C16"/>
    <mergeCell ref="D16:E16"/>
    <mergeCell ref="F16:G16"/>
    <mergeCell ref="B10:C10"/>
    <mergeCell ref="D10:E10"/>
    <mergeCell ref="G10:H10"/>
    <mergeCell ref="I10:N10"/>
    <mergeCell ref="B11:C11"/>
    <mergeCell ref="B49:C49"/>
    <mergeCell ref="D49:G49"/>
    <mergeCell ref="B12:C12"/>
    <mergeCell ref="D12:E12"/>
    <mergeCell ref="D13:E13"/>
    <mergeCell ref="B52:N52"/>
    <mergeCell ref="G12:H12"/>
    <mergeCell ref="I12:N12"/>
    <mergeCell ref="G13:H13"/>
    <mergeCell ref="I13:N13"/>
  </mergeCells>
  <conditionalFormatting sqref="B18:H18">
    <cfRule type="expression" dxfId="87" priority="44" stopIfTrue="1">
      <formula>OR(WEEKDAY($C$18)=7,WEEKDAY($C$18)=1)</formula>
    </cfRule>
  </conditionalFormatting>
  <conditionalFormatting sqref="B19:H19">
    <cfRule type="expression" dxfId="86" priority="43" stopIfTrue="1">
      <formula>OR(WEEKDAY($C$19)=7,WEEKDAY($C$19)=1)</formula>
    </cfRule>
  </conditionalFormatting>
  <conditionalFormatting sqref="B20:H20">
    <cfRule type="expression" dxfId="85" priority="42" stopIfTrue="1">
      <formula>OR(WEEKDAY($C$20)=7,WEEKDAY($C$20)=1)</formula>
    </cfRule>
  </conditionalFormatting>
  <conditionalFormatting sqref="B21:C21 E21:H21">
    <cfRule type="expression" dxfId="84" priority="41" stopIfTrue="1">
      <formula>OR(WEEKDAY($C$21)=7,WEEKDAY($C$21)=1)</formula>
    </cfRule>
  </conditionalFormatting>
  <conditionalFormatting sqref="B22:H22">
    <cfRule type="expression" dxfId="83" priority="40" stopIfTrue="1">
      <formula>OR(WEEKDAY($C$22)=7,WEEKDAY($C$22)=1)</formula>
    </cfRule>
  </conditionalFormatting>
  <conditionalFormatting sqref="B23:H23">
    <cfRule type="expression" dxfId="82" priority="39" stopIfTrue="1">
      <formula>OR(WEEKDAY($C$23)=7,WEEKDAY($C$23)=1)</formula>
    </cfRule>
  </conditionalFormatting>
  <conditionalFormatting sqref="B24:H24">
    <cfRule type="expression" dxfId="81" priority="38" stopIfTrue="1">
      <formula>OR(WEEKDAY($C$24)=7,WEEKDAY($C$24)=1)</formula>
    </cfRule>
  </conditionalFormatting>
  <conditionalFormatting sqref="B25:H25">
    <cfRule type="expression" dxfId="80" priority="37" stopIfTrue="1">
      <formula>OR(WEEKDAY($C$25)=7,WEEKDAY($C$25)=1)</formula>
    </cfRule>
  </conditionalFormatting>
  <conditionalFormatting sqref="B26:H26">
    <cfRule type="expression" dxfId="79" priority="36" stopIfTrue="1">
      <formula>OR(WEEKDAY($C$26)=7,WEEKDAY($C$26)=1)</formula>
    </cfRule>
  </conditionalFormatting>
  <conditionalFormatting sqref="B27:H27">
    <cfRule type="expression" dxfId="78" priority="35" stopIfTrue="1">
      <formula>OR(WEEKDAY($C$27)=7,WEEKDAY($C$27)=1)</formula>
    </cfRule>
  </conditionalFormatting>
  <conditionalFormatting sqref="B28:H28">
    <cfRule type="expression" dxfId="77" priority="34" stopIfTrue="1">
      <formula>OR(WEEKDAY($C$28)=7,WEEKDAY($C$28)=1)</formula>
    </cfRule>
  </conditionalFormatting>
  <conditionalFormatting sqref="B29:H29">
    <cfRule type="expression" dxfId="76" priority="33" stopIfTrue="1">
      <formula>OR(WEEKDAY($C$29)=7,WEEKDAY($C$29)=1)</formula>
    </cfRule>
  </conditionalFormatting>
  <conditionalFormatting sqref="B30:H30">
    <cfRule type="expression" dxfId="75" priority="32" stopIfTrue="1">
      <formula>OR(WEEKDAY($C$30)=7,WEEKDAY($C$30)=1)</formula>
    </cfRule>
  </conditionalFormatting>
  <conditionalFormatting sqref="B31:H31">
    <cfRule type="expression" dxfId="74" priority="31" stopIfTrue="1">
      <formula>OR(WEEKDAY($C$31)=7,WEEKDAY($C$31)=1)</formula>
    </cfRule>
  </conditionalFormatting>
  <conditionalFormatting sqref="B32:H32">
    <cfRule type="expression" dxfId="73" priority="30" stopIfTrue="1">
      <formula>OR(WEEKDAY($C$32)=7,WEEKDAY($C$32)=1)</formula>
    </cfRule>
  </conditionalFormatting>
  <conditionalFormatting sqref="B33:G33">
    <cfRule type="expression" dxfId="72" priority="29" stopIfTrue="1">
      <formula>OR(WEEKDAY($C$33)=7,WEEKDAY($C$33)=1)</formula>
    </cfRule>
  </conditionalFormatting>
  <conditionalFormatting sqref="B34:G34">
    <cfRule type="expression" dxfId="71" priority="28" stopIfTrue="1">
      <formula>OR(WEEKDAY($C$34)=7,WEEKDAY($C$34)=1)</formula>
    </cfRule>
  </conditionalFormatting>
  <conditionalFormatting sqref="B35:G35">
    <cfRule type="expression" dxfId="70" priority="27" stopIfTrue="1">
      <formula>OR(WEEKDAY($C$35)=7,WEEKDAY($C$35)=1)</formula>
    </cfRule>
  </conditionalFormatting>
  <conditionalFormatting sqref="B36:G36">
    <cfRule type="expression" dxfId="69" priority="26" stopIfTrue="1">
      <formula>OR(WEEKDAY($C$36)=7,WEEKDAY($C$36)=1)</formula>
    </cfRule>
  </conditionalFormatting>
  <conditionalFormatting sqref="B37:G37">
    <cfRule type="expression" dxfId="68" priority="25" stopIfTrue="1">
      <formula>OR(WEEKDAY($C$37)=7,WEEKDAY($C$37)=1)</formula>
    </cfRule>
  </conditionalFormatting>
  <conditionalFormatting sqref="B38:H38">
    <cfRule type="expression" dxfId="67" priority="24" stopIfTrue="1">
      <formula>OR(WEEKDAY($C$38)=7,WEEKDAY($C$38)=1)</formula>
    </cfRule>
  </conditionalFormatting>
  <conditionalFormatting sqref="B39:H39">
    <cfRule type="expression" dxfId="66" priority="23" stopIfTrue="1">
      <formula>OR(WEEKDAY($C$39)=7,WEEKDAY($C$39)=1)</formula>
    </cfRule>
  </conditionalFormatting>
  <conditionalFormatting sqref="B40:G40">
    <cfRule type="expression" dxfId="65" priority="22" stopIfTrue="1">
      <formula>OR(WEEKDAY($C$40)=7,WEEKDAY($C$40)=1)</formula>
    </cfRule>
  </conditionalFormatting>
  <conditionalFormatting sqref="B41:G41">
    <cfRule type="expression" dxfId="64" priority="21" stopIfTrue="1">
      <formula>OR(WEEKDAY($C$41)=7,WEEKDAY($C$41)=1)</formula>
    </cfRule>
  </conditionalFormatting>
  <conditionalFormatting sqref="B42:G42">
    <cfRule type="expression" dxfId="63" priority="20" stopIfTrue="1">
      <formula>OR(WEEKDAY($C$42)=7,WEEKDAY($C$42)=1)</formula>
    </cfRule>
  </conditionalFormatting>
  <conditionalFormatting sqref="B43:G43">
    <cfRule type="expression" dxfId="62" priority="19" stopIfTrue="1">
      <formula>OR(WEEKDAY($C$43)=7,WEEKDAY($C$43)=1)</formula>
    </cfRule>
  </conditionalFormatting>
  <conditionalFormatting sqref="B44:G44">
    <cfRule type="expression" dxfId="61" priority="18" stopIfTrue="1">
      <formula>OR(WEEKDAY($C$44)=7,WEEKDAY($C$44)=1)</formula>
    </cfRule>
  </conditionalFormatting>
  <conditionalFormatting sqref="B45:H45">
    <cfRule type="expression" dxfId="60" priority="17" stopIfTrue="1">
      <formula>OR(WEEKDAY($C$45)=7,WEEKDAY($C$45)=1)</formula>
    </cfRule>
  </conditionalFormatting>
  <conditionalFormatting sqref="B46:H46">
    <cfRule type="expression" dxfId="59" priority="16" stopIfTrue="1">
      <formula>OR(WEEKDAY($C$46)=7,WEEKDAY($C$46)=1)</formula>
    </cfRule>
  </conditionalFormatting>
  <conditionalFormatting sqref="B47:G47">
    <cfRule type="expression" dxfId="58" priority="15" stopIfTrue="1">
      <formula>OR(WEEKDAY($C$47)=7,WEEKDAY($C$47)=1)</formula>
    </cfRule>
  </conditionalFormatting>
  <conditionalFormatting sqref="B48:G48">
    <cfRule type="expression" dxfId="57" priority="14" stopIfTrue="1">
      <formula>OR(WEEKDAY($C$48)=7,WEEKDAY($C$48)=1)</formula>
    </cfRule>
  </conditionalFormatting>
  <conditionalFormatting sqref="D21">
    <cfRule type="expression" dxfId="56" priority="13" stopIfTrue="1">
      <formula>OR(WEEKDAY($C$20)=7,WEEKDAY($C$20)=1)</formula>
    </cfRule>
  </conditionalFormatting>
  <conditionalFormatting sqref="H33">
    <cfRule type="expression" dxfId="55" priority="12" stopIfTrue="1">
      <formula>OR(WEEKDAY($C$26)=7,WEEKDAY($C$26)=1)</formula>
    </cfRule>
  </conditionalFormatting>
  <conditionalFormatting sqref="H34">
    <cfRule type="expression" dxfId="54" priority="11" stopIfTrue="1">
      <formula>OR(WEEKDAY($C$27)=7,WEEKDAY($C$27)=1)</formula>
    </cfRule>
  </conditionalFormatting>
  <conditionalFormatting sqref="H35">
    <cfRule type="expression" dxfId="53" priority="10" stopIfTrue="1">
      <formula>OR(WEEKDAY($C$28)=7,WEEKDAY($C$28)=1)</formula>
    </cfRule>
  </conditionalFormatting>
  <conditionalFormatting sqref="H36">
    <cfRule type="expression" dxfId="52" priority="9" stopIfTrue="1">
      <formula>OR(WEEKDAY($C$29)=7,WEEKDAY($C$29)=1)</formula>
    </cfRule>
  </conditionalFormatting>
  <conditionalFormatting sqref="H37">
    <cfRule type="expression" dxfId="51" priority="8" stopIfTrue="1">
      <formula>OR(WEEKDAY($C$30)=7,WEEKDAY($C$30)=1)</formula>
    </cfRule>
  </conditionalFormatting>
  <conditionalFormatting sqref="H40">
    <cfRule type="expression" dxfId="50" priority="7" stopIfTrue="1">
      <formula>OR(WEEKDAY($C$26)=7,WEEKDAY($C$26)=1)</formula>
    </cfRule>
  </conditionalFormatting>
  <conditionalFormatting sqref="H41">
    <cfRule type="expression" dxfId="49" priority="6" stopIfTrue="1">
      <formula>OR(WEEKDAY($C$27)=7,WEEKDAY($C$27)=1)</formula>
    </cfRule>
  </conditionalFormatting>
  <conditionalFormatting sqref="H42">
    <cfRule type="expression" dxfId="48" priority="5" stopIfTrue="1">
      <formula>OR(WEEKDAY($C$28)=7,WEEKDAY($C$28)=1)</formula>
    </cfRule>
  </conditionalFormatting>
  <conditionalFormatting sqref="H43">
    <cfRule type="expression" dxfId="47" priority="4" stopIfTrue="1">
      <formula>OR(WEEKDAY($C$29)=7,WEEKDAY($C$29)=1)</formula>
    </cfRule>
  </conditionalFormatting>
  <conditionalFormatting sqref="H44">
    <cfRule type="expression" dxfId="46" priority="3" stopIfTrue="1">
      <formula>OR(WEEKDAY($C$30)=7,WEEKDAY($C$30)=1)</formula>
    </cfRule>
  </conditionalFormatting>
  <conditionalFormatting sqref="H47">
    <cfRule type="expression" dxfId="45" priority="2" stopIfTrue="1">
      <formula>OR(WEEKDAY($C$26)=7,WEEKDAY($C$26)=1)</formula>
    </cfRule>
  </conditionalFormatting>
  <conditionalFormatting sqref="H48">
    <cfRule type="expression" dxfId="44" priority="1" stopIfTrue="1">
      <formula>OR(WEEKDAY($C$27)=7,WEEKDAY($C$27)=1)</formula>
    </cfRule>
  </conditionalFormatting>
  <printOptions horizontalCentered="1"/>
  <pageMargins left="0.59055118110236227" right="0.59055118110236227" top="0.59055118110236227" bottom="0.59055118110236227" header="0" footer="0"/>
  <pageSetup paperSize="9" scale="67" orientation="portrait" horizontalDpi="300" verticalDpi="300" r:id="rId1"/>
  <headerFooter alignWithMargins="0"/>
  <ignoredErrors>
    <ignoredError sqref="F4:F6 D11 D9 I1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55"/>
  <sheetViews>
    <sheetView showGridLines="0" showRowColHeaders="0" showZeros="0" showRuler="0" showOutlineSymbols="0" zoomScaleNormal="100" workbookViewId="0">
      <selection activeCell="B1" sqref="B1:N2"/>
    </sheetView>
  </sheetViews>
  <sheetFormatPr baseColWidth="10" defaultRowHeight="12.75" x14ac:dyDescent="0.2"/>
  <cols>
    <col min="1" max="1" width="2.42578125" customWidth="1"/>
    <col min="2" max="2" width="5.28515625" customWidth="1"/>
    <col min="4" max="8" width="11.28515625" customWidth="1"/>
    <col min="9" max="9" width="10.7109375" customWidth="1"/>
    <col min="10" max="10" width="10.7109375" style="39" customWidth="1"/>
    <col min="11" max="14" width="7.7109375" customWidth="1"/>
    <col min="15" max="15" width="2.42578125" customWidth="1"/>
  </cols>
  <sheetData>
    <row r="1" spans="1:22" ht="21" customHeight="1" x14ac:dyDescent="0.2">
      <c r="B1" s="190" t="s">
        <v>10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14"/>
    </row>
    <row r="2" spans="1:22" s="1" customFormat="1" ht="21" customHeight="1" x14ac:dyDescent="0.2"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  <c r="O2" s="8"/>
      <c r="P2" s="8"/>
      <c r="Q2" s="2"/>
      <c r="R2" s="2"/>
      <c r="S2" s="2"/>
      <c r="T2" s="2"/>
      <c r="U2" s="2"/>
      <c r="V2" s="2"/>
    </row>
    <row r="3" spans="1:22" s="1" customFormat="1" ht="15" customHeight="1" x14ac:dyDescent="0.2">
      <c r="B3" s="46" t="str">
        <f>Stamminfo!B2</f>
        <v>Letzte Aktualisierung: 30.06.2021</v>
      </c>
      <c r="C3" s="47"/>
      <c r="D3" s="4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/>
      <c r="R3"/>
      <c r="S3"/>
      <c r="T3" s="3"/>
      <c r="U3" s="3"/>
      <c r="V3" s="2"/>
    </row>
    <row r="4" spans="1:22" s="1" customFormat="1" ht="21" customHeight="1" x14ac:dyDescent="0.2">
      <c r="B4" s="152" t="s">
        <v>11</v>
      </c>
      <c r="C4" s="153"/>
      <c r="D4" s="153"/>
      <c r="E4" s="154"/>
      <c r="F4" s="175">
        <f>Stamminfo!C3</f>
        <v>0</v>
      </c>
      <c r="G4" s="176"/>
      <c r="H4" s="176"/>
      <c r="I4" s="176"/>
      <c r="J4" s="176"/>
      <c r="K4" s="176"/>
      <c r="L4" s="176"/>
      <c r="M4" s="176"/>
      <c r="N4" s="177"/>
      <c r="O4" s="10"/>
      <c r="P4" s="7"/>
      <c r="Q4"/>
      <c r="R4"/>
      <c r="S4"/>
      <c r="T4" s="4"/>
      <c r="U4" s="4"/>
      <c r="V4" s="2"/>
    </row>
    <row r="5" spans="1:22" s="1" customFormat="1" ht="21" customHeight="1" x14ac:dyDescent="0.2">
      <c r="B5" s="157" t="s">
        <v>31</v>
      </c>
      <c r="C5" s="158"/>
      <c r="D5" s="158"/>
      <c r="E5" s="159"/>
      <c r="F5" s="178">
        <f>Stamminfo!C4</f>
        <v>0</v>
      </c>
      <c r="G5" s="179"/>
      <c r="H5" s="179"/>
      <c r="I5" s="179"/>
      <c r="J5" s="179"/>
      <c r="K5" s="179"/>
      <c r="L5" s="179"/>
      <c r="M5" s="179"/>
      <c r="N5" s="180"/>
      <c r="O5" s="7"/>
      <c r="P5" s="7"/>
      <c r="Q5"/>
      <c r="R5"/>
      <c r="S5"/>
      <c r="T5" s="3"/>
      <c r="U5" s="5"/>
      <c r="V5" s="6"/>
    </row>
    <row r="6" spans="1:22" s="1" customFormat="1" ht="21" customHeight="1" x14ac:dyDescent="0.2">
      <c r="B6" s="160" t="s">
        <v>12</v>
      </c>
      <c r="C6" s="161"/>
      <c r="D6" s="161"/>
      <c r="E6" s="119"/>
      <c r="F6" s="181">
        <f>IF(Stamminfo!C5="","",DATE(Stamminfo!C5,12,DAY(1)))</f>
        <v>44531</v>
      </c>
      <c r="G6" s="182"/>
      <c r="H6" s="182"/>
      <c r="I6" s="182"/>
      <c r="J6" s="182"/>
      <c r="K6" s="182"/>
      <c r="L6" s="182"/>
      <c r="M6" s="182"/>
      <c r="N6" s="183"/>
      <c r="O6" s="7"/>
      <c r="P6" s="7"/>
      <c r="Q6"/>
      <c r="R6"/>
      <c r="S6"/>
      <c r="T6" s="3"/>
      <c r="U6" s="5"/>
      <c r="V6" s="6"/>
    </row>
    <row r="7" spans="1:22" s="1" customFormat="1" ht="15" customHeight="1" x14ac:dyDescent="0.2">
      <c r="B7" s="24"/>
      <c r="C7" s="150"/>
      <c r="D7" s="150"/>
      <c r="E7" s="151"/>
      <c r="F7" s="151"/>
      <c r="G7" s="151"/>
      <c r="H7" s="151"/>
      <c r="I7" s="151"/>
      <c r="J7" s="37"/>
      <c r="K7" s="13"/>
      <c r="L7" s="13"/>
      <c r="M7" s="13"/>
      <c r="N7" s="13"/>
      <c r="O7" s="7"/>
      <c r="P7" s="7"/>
      <c r="Q7"/>
      <c r="R7"/>
      <c r="S7"/>
      <c r="T7" s="3"/>
      <c r="U7" s="5"/>
      <c r="V7" s="6"/>
    </row>
    <row r="8" spans="1:22" s="1" customFormat="1" ht="21" customHeight="1" x14ac:dyDescent="0.2">
      <c r="A8" s="9"/>
      <c r="B8" s="137" t="s">
        <v>15</v>
      </c>
      <c r="C8" s="138"/>
      <c r="D8" s="138"/>
      <c r="E8" s="138"/>
      <c r="F8" s="24"/>
      <c r="G8" s="184" t="s">
        <v>14</v>
      </c>
      <c r="H8" s="185"/>
      <c r="I8" s="185"/>
      <c r="J8" s="185"/>
      <c r="K8" s="185"/>
      <c r="L8" s="185"/>
      <c r="M8" s="185"/>
      <c r="N8" s="186"/>
      <c r="O8" s="7"/>
      <c r="P8" s="7"/>
      <c r="Q8"/>
      <c r="R8"/>
      <c r="S8"/>
      <c r="T8" s="3"/>
      <c r="U8" s="5"/>
      <c r="V8" s="6"/>
    </row>
    <row r="9" spans="1:22" s="1" customFormat="1" ht="21" customHeight="1" x14ac:dyDescent="0.2">
      <c r="A9" s="9"/>
      <c r="B9" s="126" t="s">
        <v>24</v>
      </c>
      <c r="C9" s="127"/>
      <c r="D9" s="128"/>
      <c r="E9" s="129"/>
      <c r="F9" s="23"/>
      <c r="G9" s="142" t="s">
        <v>16</v>
      </c>
      <c r="H9" s="143"/>
      <c r="I9" s="134" t="str">
        <f>H49</f>
        <v/>
      </c>
      <c r="J9" s="135"/>
      <c r="K9" s="135"/>
      <c r="L9" s="135"/>
      <c r="M9" s="135"/>
      <c r="N9" s="136"/>
      <c r="O9" s="7"/>
      <c r="P9" s="7"/>
      <c r="Q9"/>
      <c r="R9"/>
      <c r="S9"/>
      <c r="T9" s="3"/>
      <c r="U9" s="5"/>
      <c r="V9" s="6"/>
    </row>
    <row r="10" spans="1:22" s="1" customFormat="1" ht="21" customHeight="1" x14ac:dyDescent="0.2">
      <c r="A10" s="9"/>
      <c r="B10" s="126" t="s">
        <v>25</v>
      </c>
      <c r="C10" s="127"/>
      <c r="D10" s="128"/>
      <c r="E10" s="129"/>
      <c r="F10" s="23"/>
      <c r="G10" s="148" t="s">
        <v>9</v>
      </c>
      <c r="H10" s="149"/>
      <c r="I10" s="120" t="str">
        <f>IF(November!I14="","0",November!I14)</f>
        <v>0</v>
      </c>
      <c r="J10" s="121"/>
      <c r="K10" s="121"/>
      <c r="L10" s="121"/>
      <c r="M10" s="121"/>
      <c r="N10" s="122"/>
      <c r="O10" s="7"/>
      <c r="P10" s="7"/>
      <c r="Q10"/>
      <c r="R10"/>
      <c r="S10"/>
      <c r="T10" s="3"/>
      <c r="U10" s="5"/>
      <c r="V10" s="6"/>
    </row>
    <row r="11" spans="1:22" s="1" customFormat="1" ht="21" customHeight="1" x14ac:dyDescent="0.2">
      <c r="A11" s="9"/>
      <c r="B11" s="126" t="s">
        <v>7</v>
      </c>
      <c r="C11" s="127"/>
      <c r="D11" s="128">
        <f>D9+D10</f>
        <v>0</v>
      </c>
      <c r="E11" s="129"/>
      <c r="F11" s="23"/>
      <c r="G11" s="142" t="s">
        <v>26</v>
      </c>
      <c r="H11" s="143"/>
      <c r="I11" s="134" t="str">
        <f>IF(I9="","",SUM(I9-I10))</f>
        <v/>
      </c>
      <c r="J11" s="135"/>
      <c r="K11" s="135"/>
      <c r="L11" s="135"/>
      <c r="M11" s="135"/>
      <c r="N11" s="136"/>
      <c r="O11" s="7"/>
      <c r="P11" s="7"/>
      <c r="Q11"/>
      <c r="R11"/>
      <c r="S11"/>
      <c r="T11" s="3"/>
      <c r="U11" s="5"/>
      <c r="V11" s="6"/>
    </row>
    <row r="12" spans="1:22" s="1" customFormat="1" ht="21" customHeight="1" x14ac:dyDescent="0.2">
      <c r="A12" s="9"/>
      <c r="B12" s="118" t="s">
        <v>5</v>
      </c>
      <c r="C12" s="119"/>
      <c r="D12" s="155"/>
      <c r="E12" s="156"/>
      <c r="F12" s="23"/>
      <c r="G12" s="142" t="s">
        <v>13</v>
      </c>
      <c r="H12" s="143"/>
      <c r="I12" s="134" t="str">
        <f>I49</f>
        <v/>
      </c>
      <c r="J12" s="135"/>
      <c r="K12" s="135"/>
      <c r="L12" s="135"/>
      <c r="M12" s="135"/>
      <c r="N12" s="136"/>
      <c r="O12" s="7"/>
      <c r="P12" s="7"/>
      <c r="Q12"/>
      <c r="R12"/>
      <c r="S12"/>
      <c r="T12" s="3"/>
      <c r="U12" s="5"/>
      <c r="V12" s="6"/>
    </row>
    <row r="13" spans="1:22" s="1" customFormat="1" ht="21" customHeight="1" x14ac:dyDescent="0.2">
      <c r="A13" s="9"/>
      <c r="B13" s="68" t="s">
        <v>6</v>
      </c>
      <c r="C13" s="69"/>
      <c r="D13" s="130" t="str">
        <f>IF(SUM(D11-D12)=0,"0",SUM(D11-D12))</f>
        <v>0</v>
      </c>
      <c r="E13" s="131"/>
      <c r="F13" s="23"/>
      <c r="G13" s="144" t="s">
        <v>4</v>
      </c>
      <c r="H13" s="145"/>
      <c r="I13" s="120"/>
      <c r="J13" s="121"/>
      <c r="K13" s="121"/>
      <c r="L13" s="121"/>
      <c r="M13" s="121"/>
      <c r="N13" s="122"/>
      <c r="O13" s="7"/>
      <c r="P13" s="7"/>
      <c r="Q13"/>
      <c r="R13"/>
      <c r="S13"/>
      <c r="T13" s="3"/>
      <c r="U13" s="5"/>
      <c r="V13" s="6"/>
    </row>
    <row r="14" spans="1:22" s="1" customFormat="1" ht="21" customHeight="1" x14ac:dyDescent="0.2">
      <c r="A14" s="9"/>
      <c r="B14" s="19"/>
      <c r="C14" s="13"/>
      <c r="D14" s="13"/>
      <c r="E14" s="20"/>
      <c r="F14" s="24"/>
      <c r="G14" s="146" t="s">
        <v>6</v>
      </c>
      <c r="H14" s="147"/>
      <c r="I14" s="123" t="str">
        <f>IF(OR(I9="",I12=""),"",I12+I13-I11)</f>
        <v/>
      </c>
      <c r="J14" s="124"/>
      <c r="K14" s="124"/>
      <c r="L14" s="124"/>
      <c r="M14" s="124"/>
      <c r="N14" s="125"/>
      <c r="O14" s="7"/>
      <c r="P14" s="7"/>
      <c r="Q14"/>
      <c r="R14"/>
      <c r="S14"/>
      <c r="T14" s="3"/>
      <c r="U14" s="5"/>
      <c r="V14" s="6"/>
    </row>
    <row r="15" spans="1:22" ht="15" customHeight="1" x14ac:dyDescent="0.2">
      <c r="B15" s="21"/>
      <c r="C15" s="22"/>
      <c r="D15" s="22"/>
      <c r="E15" s="25"/>
      <c r="F15" s="22"/>
      <c r="G15" s="22"/>
      <c r="H15" s="22"/>
      <c r="I15" s="22"/>
      <c r="J15" s="38"/>
      <c r="K15" s="36"/>
      <c r="L15" s="36"/>
      <c r="M15" s="36"/>
      <c r="N15" s="36"/>
      <c r="O15" s="21"/>
      <c r="P15" s="21"/>
    </row>
    <row r="16" spans="1:22" ht="24" customHeight="1" x14ac:dyDescent="0.2">
      <c r="B16" s="132" t="s">
        <v>0</v>
      </c>
      <c r="C16" s="133"/>
      <c r="D16" s="139" t="s">
        <v>1</v>
      </c>
      <c r="E16" s="140"/>
      <c r="F16" s="139" t="s">
        <v>2</v>
      </c>
      <c r="G16" s="141"/>
      <c r="H16" s="29" t="s">
        <v>3</v>
      </c>
      <c r="I16" s="40" t="s">
        <v>19</v>
      </c>
      <c r="J16" s="41" t="s">
        <v>20</v>
      </c>
      <c r="K16" s="193" t="s">
        <v>38</v>
      </c>
      <c r="L16" s="194"/>
      <c r="M16" s="194"/>
      <c r="N16" s="195"/>
      <c r="O16" s="21"/>
      <c r="P16" s="21"/>
    </row>
    <row r="17" spans="2:16" ht="15.75" customHeight="1" x14ac:dyDescent="0.2">
      <c r="B17" s="30"/>
      <c r="C17" s="31"/>
      <c r="D17" s="33" t="s">
        <v>17</v>
      </c>
      <c r="E17" s="34" t="s">
        <v>18</v>
      </c>
      <c r="F17" s="33" t="s">
        <v>17</v>
      </c>
      <c r="G17" s="34" t="s">
        <v>18</v>
      </c>
      <c r="H17" s="32"/>
      <c r="I17" s="32"/>
      <c r="J17" s="42"/>
      <c r="K17" s="76" t="s">
        <v>33</v>
      </c>
      <c r="L17" s="76" t="s">
        <v>34</v>
      </c>
      <c r="M17" s="76" t="s">
        <v>32</v>
      </c>
      <c r="N17" s="76" t="s">
        <v>35</v>
      </c>
      <c r="O17" s="21"/>
      <c r="P17" s="21"/>
    </row>
    <row r="18" spans="2:16" ht="21" customHeight="1" x14ac:dyDescent="0.2">
      <c r="B18" s="15">
        <f>WEEKDAY(Beginndatum_1)</f>
        <v>4</v>
      </c>
      <c r="C18" s="16">
        <f>Beginndatum_1</f>
        <v>44531</v>
      </c>
      <c r="D18" s="48"/>
      <c r="E18" s="27"/>
      <c r="F18" s="28"/>
      <c r="G18" s="28"/>
      <c r="H18" s="53"/>
      <c r="I18" s="45" t="str">
        <f>IF(OR(K18="x",L18="x",M18="x", ),H18,IF(F18&lt;&gt;"",((G18+(G18&lt;F18)-F18)+(E18+(E18&lt;D18)-D18))*24,IF(D18&lt;&gt;"",((E18+(E18&lt;D18)-D18)+(G18+(G18&lt;F18)-F18))*24,"0")))</f>
        <v>0</v>
      </c>
      <c r="J18" s="43">
        <f t="shared" ref="J18:J48" si="0">IF(OR(N18="krank",N18="Urlaub",N18="Feiertag"),"0",IF(OR(C18="",I18=0),"",IF(I18-H18=0,0.000001,I18-H18)))</f>
        <v>9.9999999999999995E-7</v>
      </c>
      <c r="K18" s="60"/>
      <c r="L18" s="60"/>
      <c r="M18" s="60"/>
      <c r="N18" s="60"/>
      <c r="O18" s="21"/>
      <c r="P18" s="21"/>
    </row>
    <row r="19" spans="2:16" ht="21" customHeight="1" x14ac:dyDescent="0.2">
      <c r="B19" s="17">
        <f>IF(C19="","",WEEKDAY(C19))</f>
        <v>5</v>
      </c>
      <c r="C19" s="18">
        <f t="shared" ref="C19:C48" si="1">IF(C18&lt;&gt;"",IF(MONTH(Beginndatum_1)=MONTH(C18+1),C18+1,""),"")</f>
        <v>44532</v>
      </c>
      <c r="D19" s="49"/>
      <c r="E19" s="50"/>
      <c r="F19" s="51"/>
      <c r="G19" s="52"/>
      <c r="H19" s="54"/>
      <c r="I19" s="45" t="str">
        <f t="shared" ref="I19:I48" si="2">IF(OR(K19="x",L19="x",M19="x", ),H19,IF(F19&lt;&gt;"",((G19+(G19&lt;F19)-F19)+(E19+(E19&lt;D19)-D19))*24,IF(D19&lt;&gt;"",((E19+(E19&lt;D19)-D19)+(G19+(G19&lt;F19)-F19))*24,"0")))</f>
        <v>0</v>
      </c>
      <c r="J19" s="43">
        <f t="shared" si="0"/>
        <v>9.9999999999999995E-7</v>
      </c>
      <c r="K19" s="60"/>
      <c r="L19" s="60"/>
      <c r="M19" s="60"/>
      <c r="N19" s="60"/>
      <c r="O19" s="21"/>
      <c r="P19" s="21"/>
    </row>
    <row r="20" spans="2:16" ht="21" customHeight="1" x14ac:dyDescent="0.2">
      <c r="B20" s="17">
        <f t="shared" ref="B20:B48" si="3">IF(C20="","",WEEKDAY(C20))</f>
        <v>6</v>
      </c>
      <c r="C20" s="18">
        <f t="shared" si="1"/>
        <v>44533</v>
      </c>
      <c r="D20" s="49"/>
      <c r="E20" s="50"/>
      <c r="F20" s="51"/>
      <c r="G20" s="52"/>
      <c r="H20" s="54"/>
      <c r="I20" s="45" t="str">
        <f t="shared" si="2"/>
        <v>0</v>
      </c>
      <c r="J20" s="43">
        <f t="shared" si="0"/>
        <v>9.9999999999999995E-7</v>
      </c>
      <c r="K20" s="61"/>
      <c r="L20" s="61"/>
      <c r="M20" s="61"/>
      <c r="N20" s="61"/>
      <c r="O20" s="21"/>
      <c r="P20" s="21"/>
    </row>
    <row r="21" spans="2:16" ht="21" customHeight="1" x14ac:dyDescent="0.2">
      <c r="B21" s="17">
        <f t="shared" si="3"/>
        <v>7</v>
      </c>
      <c r="C21" s="18">
        <f t="shared" si="1"/>
        <v>44534</v>
      </c>
      <c r="D21" s="49"/>
      <c r="E21" s="50"/>
      <c r="F21" s="51"/>
      <c r="G21" s="52"/>
      <c r="H21" s="54"/>
      <c r="I21" s="45" t="str">
        <f t="shared" si="2"/>
        <v>0</v>
      </c>
      <c r="J21" s="43">
        <f t="shared" si="0"/>
        <v>9.9999999999999995E-7</v>
      </c>
      <c r="K21" s="62"/>
      <c r="L21" s="62"/>
      <c r="M21" s="62"/>
      <c r="N21" s="62"/>
      <c r="O21" s="21"/>
      <c r="P21" s="21"/>
    </row>
    <row r="22" spans="2:16" ht="21" customHeight="1" x14ac:dyDescent="0.2">
      <c r="B22" s="17">
        <f t="shared" si="3"/>
        <v>1</v>
      </c>
      <c r="C22" s="18">
        <f t="shared" si="1"/>
        <v>44535</v>
      </c>
      <c r="D22" s="49"/>
      <c r="E22" s="50"/>
      <c r="F22" s="51"/>
      <c r="G22" s="52"/>
      <c r="H22" s="54"/>
      <c r="I22" s="45" t="str">
        <f t="shared" si="2"/>
        <v>0</v>
      </c>
      <c r="J22" s="43">
        <f t="shared" si="0"/>
        <v>9.9999999999999995E-7</v>
      </c>
      <c r="K22" s="63"/>
      <c r="L22" s="63"/>
      <c r="M22" s="63"/>
      <c r="N22" s="63"/>
      <c r="O22" s="21"/>
      <c r="P22" s="21"/>
    </row>
    <row r="23" spans="2:16" ht="21" customHeight="1" x14ac:dyDescent="0.2">
      <c r="B23" s="17">
        <f t="shared" si="3"/>
        <v>2</v>
      </c>
      <c r="C23" s="18">
        <f t="shared" si="1"/>
        <v>44536</v>
      </c>
      <c r="D23" s="49"/>
      <c r="E23" s="50"/>
      <c r="F23" s="51"/>
      <c r="G23" s="52"/>
      <c r="H23" s="54"/>
      <c r="I23" s="45" t="str">
        <f t="shared" si="2"/>
        <v>0</v>
      </c>
      <c r="J23" s="43">
        <f t="shared" si="0"/>
        <v>9.9999999999999995E-7</v>
      </c>
      <c r="K23" s="62"/>
      <c r="L23" s="62"/>
      <c r="M23" s="62"/>
      <c r="N23" s="62"/>
      <c r="O23" s="21"/>
      <c r="P23" s="21"/>
    </row>
    <row r="24" spans="2:16" ht="21" customHeight="1" x14ac:dyDescent="0.2">
      <c r="B24" s="17">
        <f t="shared" si="3"/>
        <v>3</v>
      </c>
      <c r="C24" s="18">
        <f t="shared" si="1"/>
        <v>44537</v>
      </c>
      <c r="D24" s="49"/>
      <c r="E24" s="50"/>
      <c r="F24" s="51"/>
      <c r="G24" s="52"/>
      <c r="H24" s="54"/>
      <c r="I24" s="45" t="str">
        <f t="shared" si="2"/>
        <v>0</v>
      </c>
      <c r="J24" s="43">
        <f t="shared" si="0"/>
        <v>9.9999999999999995E-7</v>
      </c>
      <c r="K24" s="64"/>
      <c r="L24" s="64"/>
      <c r="M24" s="64"/>
      <c r="N24" s="64"/>
      <c r="O24" s="21"/>
      <c r="P24" s="21"/>
    </row>
    <row r="25" spans="2:16" ht="21" customHeight="1" x14ac:dyDescent="0.2">
      <c r="B25" s="17">
        <f t="shared" si="3"/>
        <v>4</v>
      </c>
      <c r="C25" s="18">
        <f t="shared" si="1"/>
        <v>44538</v>
      </c>
      <c r="D25" s="49"/>
      <c r="E25" s="50"/>
      <c r="F25" s="51"/>
      <c r="G25" s="52"/>
      <c r="H25" s="54"/>
      <c r="I25" s="45" t="str">
        <f t="shared" si="2"/>
        <v>0</v>
      </c>
      <c r="J25" s="43">
        <f t="shared" si="0"/>
        <v>9.9999999999999995E-7</v>
      </c>
      <c r="K25" s="65"/>
      <c r="L25" s="65"/>
      <c r="M25" s="65"/>
      <c r="N25" s="65"/>
      <c r="O25" s="21"/>
      <c r="P25" s="21"/>
    </row>
    <row r="26" spans="2:16" ht="21" customHeight="1" x14ac:dyDescent="0.2">
      <c r="B26" s="17">
        <f t="shared" si="3"/>
        <v>5</v>
      </c>
      <c r="C26" s="18">
        <f t="shared" si="1"/>
        <v>44539</v>
      </c>
      <c r="D26" s="49"/>
      <c r="E26" s="50"/>
      <c r="F26" s="51"/>
      <c r="G26" s="52"/>
      <c r="H26" s="54"/>
      <c r="I26" s="45" t="str">
        <f t="shared" si="2"/>
        <v>0</v>
      </c>
      <c r="J26" s="43">
        <f t="shared" si="0"/>
        <v>9.9999999999999995E-7</v>
      </c>
      <c r="K26" s="65"/>
      <c r="L26" s="65"/>
      <c r="M26" s="65"/>
      <c r="N26" s="65"/>
      <c r="O26" s="21"/>
      <c r="P26" s="21"/>
    </row>
    <row r="27" spans="2:16" ht="21" customHeight="1" x14ac:dyDescent="0.2">
      <c r="B27" s="17">
        <f t="shared" si="3"/>
        <v>6</v>
      </c>
      <c r="C27" s="18">
        <f t="shared" si="1"/>
        <v>44540</v>
      </c>
      <c r="D27" s="49"/>
      <c r="E27" s="50"/>
      <c r="F27" s="51"/>
      <c r="G27" s="52"/>
      <c r="H27" s="54"/>
      <c r="I27" s="45" t="str">
        <f t="shared" si="2"/>
        <v>0</v>
      </c>
      <c r="J27" s="43">
        <f t="shared" si="0"/>
        <v>9.9999999999999995E-7</v>
      </c>
      <c r="K27" s="65"/>
      <c r="L27" s="65"/>
      <c r="M27" s="65"/>
      <c r="N27" s="65"/>
      <c r="O27" s="21"/>
      <c r="P27" s="21"/>
    </row>
    <row r="28" spans="2:16" ht="21" customHeight="1" x14ac:dyDescent="0.2">
      <c r="B28" s="17">
        <f t="shared" si="3"/>
        <v>7</v>
      </c>
      <c r="C28" s="18">
        <f t="shared" si="1"/>
        <v>44541</v>
      </c>
      <c r="D28" s="49"/>
      <c r="E28" s="50"/>
      <c r="F28" s="51"/>
      <c r="G28" s="52"/>
      <c r="H28" s="54"/>
      <c r="I28" s="45" t="str">
        <f t="shared" si="2"/>
        <v>0</v>
      </c>
      <c r="J28" s="43">
        <f t="shared" si="0"/>
        <v>9.9999999999999995E-7</v>
      </c>
      <c r="K28" s="65"/>
      <c r="L28" s="65"/>
      <c r="M28" s="65"/>
      <c r="N28" s="65"/>
      <c r="O28" s="21"/>
      <c r="P28" s="21"/>
    </row>
    <row r="29" spans="2:16" ht="21" customHeight="1" x14ac:dyDescent="0.2">
      <c r="B29" s="17">
        <f t="shared" si="3"/>
        <v>1</v>
      </c>
      <c r="C29" s="18">
        <f t="shared" si="1"/>
        <v>44542</v>
      </c>
      <c r="D29" s="49"/>
      <c r="E29" s="50"/>
      <c r="F29" s="51"/>
      <c r="G29" s="52"/>
      <c r="H29" s="54"/>
      <c r="I29" s="45" t="str">
        <f t="shared" si="2"/>
        <v>0</v>
      </c>
      <c r="J29" s="43">
        <f t="shared" si="0"/>
        <v>9.9999999999999995E-7</v>
      </c>
      <c r="K29" s="65"/>
      <c r="L29" s="65"/>
      <c r="M29" s="65"/>
      <c r="N29" s="65"/>
      <c r="O29" s="21"/>
      <c r="P29" s="21"/>
    </row>
    <row r="30" spans="2:16" ht="21" customHeight="1" x14ac:dyDescent="0.2">
      <c r="B30" s="17">
        <f t="shared" si="3"/>
        <v>2</v>
      </c>
      <c r="C30" s="18">
        <f t="shared" si="1"/>
        <v>44543</v>
      </c>
      <c r="D30" s="49"/>
      <c r="E30" s="50"/>
      <c r="F30" s="51"/>
      <c r="G30" s="52"/>
      <c r="H30" s="54"/>
      <c r="I30" s="45" t="str">
        <f t="shared" si="2"/>
        <v>0</v>
      </c>
      <c r="J30" s="43">
        <f t="shared" si="0"/>
        <v>9.9999999999999995E-7</v>
      </c>
      <c r="K30" s="66"/>
      <c r="L30" s="66"/>
      <c r="M30" s="66"/>
      <c r="N30" s="66"/>
      <c r="O30" s="21"/>
      <c r="P30" s="21"/>
    </row>
    <row r="31" spans="2:16" ht="21" customHeight="1" x14ac:dyDescent="0.2">
      <c r="B31" s="17">
        <f t="shared" si="3"/>
        <v>3</v>
      </c>
      <c r="C31" s="18">
        <f t="shared" si="1"/>
        <v>44544</v>
      </c>
      <c r="D31" s="49"/>
      <c r="E31" s="50"/>
      <c r="F31" s="51"/>
      <c r="G31" s="52"/>
      <c r="H31" s="54"/>
      <c r="I31" s="45" t="str">
        <f t="shared" si="2"/>
        <v>0</v>
      </c>
      <c r="J31" s="43">
        <f t="shared" si="0"/>
        <v>9.9999999999999995E-7</v>
      </c>
      <c r="K31" s="64"/>
      <c r="L31" s="64"/>
      <c r="M31" s="64"/>
      <c r="N31" s="64"/>
    </row>
    <row r="32" spans="2:16" ht="21" customHeight="1" x14ac:dyDescent="0.2">
      <c r="B32" s="17">
        <f t="shared" si="3"/>
        <v>4</v>
      </c>
      <c r="C32" s="18">
        <f t="shared" si="1"/>
        <v>44545</v>
      </c>
      <c r="D32" s="49"/>
      <c r="E32" s="50"/>
      <c r="F32" s="51"/>
      <c r="G32" s="52"/>
      <c r="H32" s="54"/>
      <c r="I32" s="45" t="str">
        <f t="shared" si="2"/>
        <v>0</v>
      </c>
      <c r="J32" s="43">
        <f t="shared" si="0"/>
        <v>9.9999999999999995E-7</v>
      </c>
      <c r="K32" s="65"/>
      <c r="L32" s="65"/>
      <c r="M32" s="65"/>
      <c r="N32" s="65"/>
    </row>
    <row r="33" spans="2:14" ht="21" customHeight="1" x14ac:dyDescent="0.2">
      <c r="B33" s="17">
        <f t="shared" si="3"/>
        <v>5</v>
      </c>
      <c r="C33" s="18">
        <f t="shared" si="1"/>
        <v>44546</v>
      </c>
      <c r="D33" s="49"/>
      <c r="E33" s="50"/>
      <c r="F33" s="51"/>
      <c r="G33" s="52"/>
      <c r="H33" s="54"/>
      <c r="I33" s="45" t="str">
        <f t="shared" si="2"/>
        <v>0</v>
      </c>
      <c r="J33" s="43">
        <f t="shared" si="0"/>
        <v>9.9999999999999995E-7</v>
      </c>
      <c r="K33" s="65"/>
      <c r="L33" s="65"/>
      <c r="M33" s="65"/>
      <c r="N33" s="65"/>
    </row>
    <row r="34" spans="2:14" ht="21" customHeight="1" x14ac:dyDescent="0.2">
      <c r="B34" s="17">
        <f t="shared" si="3"/>
        <v>6</v>
      </c>
      <c r="C34" s="18">
        <f t="shared" si="1"/>
        <v>44547</v>
      </c>
      <c r="D34" s="49"/>
      <c r="E34" s="50"/>
      <c r="F34" s="51"/>
      <c r="G34" s="52"/>
      <c r="H34" s="54"/>
      <c r="I34" s="45" t="str">
        <f t="shared" si="2"/>
        <v>0</v>
      </c>
      <c r="J34" s="43">
        <f t="shared" si="0"/>
        <v>9.9999999999999995E-7</v>
      </c>
      <c r="K34" s="65"/>
      <c r="L34" s="65"/>
      <c r="M34" s="65"/>
      <c r="N34" s="65"/>
    </row>
    <row r="35" spans="2:14" ht="21" customHeight="1" x14ac:dyDescent="0.2">
      <c r="B35" s="17">
        <f t="shared" si="3"/>
        <v>7</v>
      </c>
      <c r="C35" s="18">
        <f t="shared" si="1"/>
        <v>44548</v>
      </c>
      <c r="D35" s="49"/>
      <c r="E35" s="50"/>
      <c r="F35" s="51"/>
      <c r="G35" s="52"/>
      <c r="H35" s="54"/>
      <c r="I35" s="45" t="str">
        <f t="shared" si="2"/>
        <v>0</v>
      </c>
      <c r="J35" s="43">
        <f t="shared" si="0"/>
        <v>9.9999999999999995E-7</v>
      </c>
      <c r="K35" s="65"/>
      <c r="L35" s="65"/>
      <c r="M35" s="65"/>
      <c r="N35" s="65"/>
    </row>
    <row r="36" spans="2:14" ht="21" customHeight="1" x14ac:dyDescent="0.2">
      <c r="B36" s="17">
        <f t="shared" si="3"/>
        <v>1</v>
      </c>
      <c r="C36" s="18">
        <f t="shared" si="1"/>
        <v>44549</v>
      </c>
      <c r="D36" s="49"/>
      <c r="E36" s="50"/>
      <c r="F36" s="51"/>
      <c r="G36" s="52"/>
      <c r="H36" s="54"/>
      <c r="I36" s="45" t="str">
        <f t="shared" si="2"/>
        <v>0</v>
      </c>
      <c r="J36" s="43">
        <f t="shared" si="0"/>
        <v>9.9999999999999995E-7</v>
      </c>
      <c r="K36" s="65"/>
      <c r="L36" s="65"/>
      <c r="M36" s="65"/>
      <c r="N36" s="65"/>
    </row>
    <row r="37" spans="2:14" ht="21" customHeight="1" x14ac:dyDescent="0.2">
      <c r="B37" s="17">
        <f t="shared" si="3"/>
        <v>2</v>
      </c>
      <c r="C37" s="18">
        <f t="shared" si="1"/>
        <v>44550</v>
      </c>
      <c r="D37" s="49"/>
      <c r="E37" s="50"/>
      <c r="F37" s="51"/>
      <c r="G37" s="52"/>
      <c r="H37" s="54"/>
      <c r="I37" s="45" t="str">
        <f t="shared" si="2"/>
        <v>0</v>
      </c>
      <c r="J37" s="43">
        <f t="shared" si="0"/>
        <v>9.9999999999999995E-7</v>
      </c>
      <c r="K37" s="65"/>
      <c r="L37" s="65"/>
      <c r="M37" s="65"/>
      <c r="N37" s="65"/>
    </row>
    <row r="38" spans="2:14" ht="21" customHeight="1" x14ac:dyDescent="0.2">
      <c r="B38" s="17">
        <f>IF(C38="","",WEEKDAY(C38))</f>
        <v>3</v>
      </c>
      <c r="C38" s="18">
        <f t="shared" si="1"/>
        <v>44551</v>
      </c>
      <c r="D38" s="49"/>
      <c r="E38" s="50"/>
      <c r="F38" s="51"/>
      <c r="G38" s="52"/>
      <c r="H38" s="54"/>
      <c r="I38" s="45" t="str">
        <f t="shared" si="2"/>
        <v>0</v>
      </c>
      <c r="J38" s="43">
        <f t="shared" si="0"/>
        <v>9.9999999999999995E-7</v>
      </c>
      <c r="K38" s="65"/>
      <c r="L38" s="65"/>
      <c r="M38" s="65"/>
      <c r="N38" s="65"/>
    </row>
    <row r="39" spans="2:14" ht="21" customHeight="1" x14ac:dyDescent="0.2">
      <c r="B39" s="17">
        <f t="shared" si="3"/>
        <v>4</v>
      </c>
      <c r="C39" s="18">
        <f t="shared" si="1"/>
        <v>44552</v>
      </c>
      <c r="D39" s="49"/>
      <c r="E39" s="50"/>
      <c r="F39" s="51"/>
      <c r="G39" s="52"/>
      <c r="H39" s="54"/>
      <c r="I39" s="45" t="str">
        <f t="shared" si="2"/>
        <v>0</v>
      </c>
      <c r="J39" s="43">
        <f t="shared" si="0"/>
        <v>9.9999999999999995E-7</v>
      </c>
      <c r="K39" s="65"/>
      <c r="L39" s="65"/>
      <c r="M39" s="65"/>
      <c r="N39" s="65"/>
    </row>
    <row r="40" spans="2:14" ht="21" customHeight="1" x14ac:dyDescent="0.2">
      <c r="B40" s="17">
        <f t="shared" si="3"/>
        <v>5</v>
      </c>
      <c r="C40" s="18">
        <f t="shared" si="1"/>
        <v>44553</v>
      </c>
      <c r="D40" s="49"/>
      <c r="E40" s="50"/>
      <c r="F40" s="51"/>
      <c r="G40" s="52"/>
      <c r="H40" s="54"/>
      <c r="I40" s="45" t="str">
        <f t="shared" si="2"/>
        <v>0</v>
      </c>
      <c r="J40" s="43">
        <f t="shared" si="0"/>
        <v>9.9999999999999995E-7</v>
      </c>
      <c r="K40" s="66"/>
      <c r="L40" s="66"/>
      <c r="M40" s="66"/>
      <c r="N40" s="66"/>
    </row>
    <row r="41" spans="2:14" ht="21" customHeight="1" x14ac:dyDescent="0.2">
      <c r="B41" s="17">
        <f t="shared" si="3"/>
        <v>6</v>
      </c>
      <c r="C41" s="18">
        <f t="shared" si="1"/>
        <v>44554</v>
      </c>
      <c r="D41" s="49"/>
      <c r="E41" s="50"/>
      <c r="F41" s="51"/>
      <c r="G41" s="52"/>
      <c r="H41" s="54"/>
      <c r="I41" s="45" t="str">
        <f t="shared" si="2"/>
        <v>0</v>
      </c>
      <c r="J41" s="43">
        <f t="shared" si="0"/>
        <v>9.9999999999999995E-7</v>
      </c>
      <c r="K41" s="64"/>
      <c r="L41" s="64"/>
      <c r="M41" s="64"/>
      <c r="N41" s="64"/>
    </row>
    <row r="42" spans="2:14" ht="21" customHeight="1" x14ac:dyDescent="0.2">
      <c r="B42" s="17">
        <f t="shared" si="3"/>
        <v>7</v>
      </c>
      <c r="C42" s="18">
        <f t="shared" si="1"/>
        <v>44555</v>
      </c>
      <c r="D42" s="49"/>
      <c r="E42" s="50"/>
      <c r="F42" s="51"/>
      <c r="G42" s="52"/>
      <c r="H42" s="54"/>
      <c r="I42" s="45" t="str">
        <f t="shared" si="2"/>
        <v>0</v>
      </c>
      <c r="J42" s="43">
        <f t="shared" si="0"/>
        <v>9.9999999999999995E-7</v>
      </c>
      <c r="K42" s="66"/>
      <c r="L42" s="66"/>
      <c r="M42" s="66"/>
      <c r="N42" s="66"/>
    </row>
    <row r="43" spans="2:14" ht="21" customHeight="1" x14ac:dyDescent="0.2">
      <c r="B43" s="17">
        <f t="shared" si="3"/>
        <v>1</v>
      </c>
      <c r="C43" s="18">
        <f t="shared" si="1"/>
        <v>44556</v>
      </c>
      <c r="D43" s="49"/>
      <c r="E43" s="50"/>
      <c r="F43" s="51"/>
      <c r="G43" s="52"/>
      <c r="H43" s="54"/>
      <c r="I43" s="45" t="str">
        <f t="shared" si="2"/>
        <v>0</v>
      </c>
      <c r="J43" s="43">
        <f t="shared" si="0"/>
        <v>9.9999999999999995E-7</v>
      </c>
      <c r="K43" s="64"/>
      <c r="L43" s="64"/>
      <c r="M43" s="64"/>
      <c r="N43" s="64"/>
    </row>
    <row r="44" spans="2:14" ht="21" customHeight="1" x14ac:dyDescent="0.2">
      <c r="B44" s="17">
        <f t="shared" si="3"/>
        <v>2</v>
      </c>
      <c r="C44" s="18">
        <f t="shared" si="1"/>
        <v>44557</v>
      </c>
      <c r="D44" s="49"/>
      <c r="E44" s="50"/>
      <c r="F44" s="51"/>
      <c r="G44" s="52"/>
      <c r="H44" s="54"/>
      <c r="I44" s="45" t="str">
        <f t="shared" si="2"/>
        <v>0</v>
      </c>
      <c r="J44" s="43">
        <f t="shared" si="0"/>
        <v>9.9999999999999995E-7</v>
      </c>
      <c r="K44" s="65"/>
      <c r="L44" s="65"/>
      <c r="M44" s="65"/>
      <c r="N44" s="65"/>
    </row>
    <row r="45" spans="2:14" ht="21" customHeight="1" x14ac:dyDescent="0.2">
      <c r="B45" s="17">
        <f t="shared" si="3"/>
        <v>3</v>
      </c>
      <c r="C45" s="18">
        <f t="shared" si="1"/>
        <v>44558</v>
      </c>
      <c r="D45" s="49"/>
      <c r="E45" s="50"/>
      <c r="F45" s="51"/>
      <c r="G45" s="52"/>
      <c r="H45" s="54"/>
      <c r="I45" s="45" t="str">
        <f t="shared" si="2"/>
        <v>0</v>
      </c>
      <c r="J45" s="43">
        <f t="shared" si="0"/>
        <v>9.9999999999999995E-7</v>
      </c>
      <c r="K45" s="65"/>
      <c r="L45" s="65"/>
      <c r="M45" s="65"/>
      <c r="N45" s="65"/>
    </row>
    <row r="46" spans="2:14" ht="21" customHeight="1" x14ac:dyDescent="0.2">
      <c r="B46" s="17">
        <f t="shared" si="3"/>
        <v>4</v>
      </c>
      <c r="C46" s="18">
        <f t="shared" si="1"/>
        <v>44559</v>
      </c>
      <c r="D46" s="49"/>
      <c r="E46" s="50"/>
      <c r="F46" s="51"/>
      <c r="G46" s="52"/>
      <c r="H46" s="54"/>
      <c r="I46" s="45" t="str">
        <f t="shared" si="2"/>
        <v>0</v>
      </c>
      <c r="J46" s="43">
        <f t="shared" si="0"/>
        <v>9.9999999999999995E-7</v>
      </c>
      <c r="K46" s="65"/>
      <c r="L46" s="65"/>
      <c r="M46" s="65"/>
      <c r="N46" s="65"/>
    </row>
    <row r="47" spans="2:14" ht="21" customHeight="1" x14ac:dyDescent="0.2">
      <c r="B47" s="17">
        <f t="shared" si="3"/>
        <v>5</v>
      </c>
      <c r="C47" s="18">
        <f t="shared" si="1"/>
        <v>44560</v>
      </c>
      <c r="D47" s="49"/>
      <c r="E47" s="50"/>
      <c r="F47" s="51"/>
      <c r="G47" s="52"/>
      <c r="H47" s="54"/>
      <c r="I47" s="45" t="str">
        <f t="shared" si="2"/>
        <v>0</v>
      </c>
      <c r="J47" s="43">
        <f t="shared" si="0"/>
        <v>9.9999999999999995E-7</v>
      </c>
      <c r="K47" s="65"/>
      <c r="L47" s="65"/>
      <c r="M47" s="65"/>
      <c r="N47" s="65"/>
    </row>
    <row r="48" spans="2:14" ht="21" customHeight="1" x14ac:dyDescent="0.2">
      <c r="B48" s="17">
        <f t="shared" si="3"/>
        <v>6</v>
      </c>
      <c r="C48" s="18">
        <f t="shared" si="1"/>
        <v>44561</v>
      </c>
      <c r="D48" s="49"/>
      <c r="E48" s="50"/>
      <c r="F48" s="51"/>
      <c r="G48" s="52"/>
      <c r="H48" s="54"/>
      <c r="I48" s="45" t="str">
        <f t="shared" si="2"/>
        <v>0</v>
      </c>
      <c r="J48" s="43">
        <f t="shared" si="0"/>
        <v>9.9999999999999995E-7</v>
      </c>
      <c r="K48" s="67"/>
      <c r="L48" s="67"/>
      <c r="M48" s="67"/>
      <c r="N48" s="67"/>
    </row>
    <row r="49" spans="2:14" ht="21" customHeight="1" x14ac:dyDescent="0.2">
      <c r="B49" s="116" t="s">
        <v>8</v>
      </c>
      <c r="C49" s="117"/>
      <c r="D49" s="113"/>
      <c r="E49" s="114"/>
      <c r="F49" s="114"/>
      <c r="G49" s="115"/>
      <c r="H49" s="26" t="str">
        <f>IF(SUM(H18:H48)=0,"",SUM(H18:H48))</f>
        <v/>
      </c>
      <c r="I49" s="26" t="str">
        <f>IF(SUM(I18:I48)=0, "",SUM(I18:I48))</f>
        <v/>
      </c>
      <c r="J49" s="44">
        <f>SUM(J18:J48)</f>
        <v>3.1000000000000008E-5</v>
      </c>
      <c r="K49" s="163" t="s">
        <v>37</v>
      </c>
      <c r="L49" s="164"/>
      <c r="M49" s="165"/>
      <c r="N49" s="77">
        <f>COUNTIF(N18:N48,"x")</f>
        <v>0</v>
      </c>
    </row>
    <row r="50" spans="2:14" ht="15.75" customHeight="1" x14ac:dyDescent="0.2">
      <c r="B50" s="78"/>
      <c r="C50" s="79"/>
      <c r="D50" s="79"/>
      <c r="E50" s="79"/>
      <c r="F50" s="79"/>
      <c r="G50" s="79"/>
      <c r="H50" s="80"/>
      <c r="I50" s="80"/>
      <c r="J50" s="81"/>
      <c r="K50" s="86" t="s">
        <v>39</v>
      </c>
      <c r="L50" s="90"/>
      <c r="M50" s="90"/>
      <c r="N50" s="91"/>
    </row>
    <row r="51" spans="2:14" ht="12" customHeight="1" x14ac:dyDescent="0.2">
      <c r="C51" s="12"/>
      <c r="D51" s="12"/>
      <c r="E51" s="12"/>
      <c r="F51" s="12"/>
      <c r="G51" s="11"/>
      <c r="H51" s="11"/>
      <c r="I51" s="11"/>
      <c r="J51" s="38"/>
    </row>
    <row r="52" spans="2:14" ht="82.5" customHeight="1" x14ac:dyDescent="0.2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</row>
    <row r="53" spans="2:14" ht="12.75" customHeight="1" x14ac:dyDescent="0.2"/>
    <row r="54" spans="2:14" ht="12.75" customHeight="1" x14ac:dyDescent="0.2">
      <c r="B54" s="70" t="s">
        <v>27</v>
      </c>
    </row>
    <row r="55" spans="2:14" ht="12.75" customHeight="1" x14ac:dyDescent="0.2">
      <c r="B55" s="71" t="s">
        <v>28</v>
      </c>
      <c r="H55" s="73" t="s">
        <v>29</v>
      </c>
      <c r="I55" s="72"/>
      <c r="J55" s="72"/>
      <c r="K55" s="72"/>
      <c r="L55" s="72"/>
      <c r="M55" s="72"/>
      <c r="N55" s="72"/>
    </row>
  </sheetData>
  <sheetProtection password="84E8" sheet="1" objects="1" scenarios="1"/>
  <mergeCells count="39">
    <mergeCell ref="K49:M49"/>
    <mergeCell ref="K16:N16"/>
    <mergeCell ref="B6:E6"/>
    <mergeCell ref="F6:N6"/>
    <mergeCell ref="B1:N2"/>
    <mergeCell ref="B4:E4"/>
    <mergeCell ref="F4:N4"/>
    <mergeCell ref="B5:E5"/>
    <mergeCell ref="F5:N5"/>
    <mergeCell ref="D11:E11"/>
    <mergeCell ref="G11:H11"/>
    <mergeCell ref="I11:N11"/>
    <mergeCell ref="C7:I7"/>
    <mergeCell ref="B8:E8"/>
    <mergeCell ref="G8:N8"/>
    <mergeCell ref="B9:C9"/>
    <mergeCell ref="D9:E9"/>
    <mergeCell ref="G9:H9"/>
    <mergeCell ref="I9:N9"/>
    <mergeCell ref="G14:H14"/>
    <mergeCell ref="I14:N14"/>
    <mergeCell ref="B16:C16"/>
    <mergeCell ref="D16:E16"/>
    <mergeCell ref="F16:G16"/>
    <mergeCell ref="B10:C10"/>
    <mergeCell ref="D10:E10"/>
    <mergeCell ref="G10:H10"/>
    <mergeCell ref="I10:N10"/>
    <mergeCell ref="B11:C11"/>
    <mergeCell ref="B49:C49"/>
    <mergeCell ref="D49:G49"/>
    <mergeCell ref="B12:C12"/>
    <mergeCell ref="D12:E12"/>
    <mergeCell ref="D13:E13"/>
    <mergeCell ref="B52:N52"/>
    <mergeCell ref="G12:H12"/>
    <mergeCell ref="I12:N12"/>
    <mergeCell ref="G13:H13"/>
    <mergeCell ref="I13:N13"/>
  </mergeCells>
  <conditionalFormatting sqref="B18:H18">
    <cfRule type="expression" dxfId="43" priority="44" stopIfTrue="1">
      <formula>OR(WEEKDAY($C$18)=7,WEEKDAY($C$18)=1)</formula>
    </cfRule>
  </conditionalFormatting>
  <conditionalFormatting sqref="B19:H19">
    <cfRule type="expression" dxfId="42" priority="43" stopIfTrue="1">
      <formula>OR(WEEKDAY($C$19)=7,WEEKDAY($C$19)=1)</formula>
    </cfRule>
  </conditionalFormatting>
  <conditionalFormatting sqref="B20:H20">
    <cfRule type="expression" dxfId="41" priority="42" stopIfTrue="1">
      <formula>OR(WEEKDAY($C$20)=7,WEEKDAY($C$20)=1)</formula>
    </cfRule>
  </conditionalFormatting>
  <conditionalFormatting sqref="B21:C21 E21:H21">
    <cfRule type="expression" dxfId="40" priority="41" stopIfTrue="1">
      <formula>OR(WEEKDAY($C$21)=7,WEEKDAY($C$21)=1)</formula>
    </cfRule>
  </conditionalFormatting>
  <conditionalFormatting sqref="B22:H22">
    <cfRule type="expression" dxfId="39" priority="40" stopIfTrue="1">
      <formula>OR(WEEKDAY($C$22)=7,WEEKDAY($C$22)=1)</formula>
    </cfRule>
  </conditionalFormatting>
  <conditionalFormatting sqref="B23:H23">
    <cfRule type="expression" dxfId="38" priority="39" stopIfTrue="1">
      <formula>OR(WEEKDAY($C$23)=7,WEEKDAY($C$23)=1)</formula>
    </cfRule>
  </conditionalFormatting>
  <conditionalFormatting sqref="B24:H24">
    <cfRule type="expression" dxfId="37" priority="38" stopIfTrue="1">
      <formula>OR(WEEKDAY($C$24)=7,WEEKDAY($C$24)=1)</formula>
    </cfRule>
  </conditionalFormatting>
  <conditionalFormatting sqref="B25:H25">
    <cfRule type="expression" dxfId="36" priority="37" stopIfTrue="1">
      <formula>OR(WEEKDAY($C$25)=7,WEEKDAY($C$25)=1)</formula>
    </cfRule>
  </conditionalFormatting>
  <conditionalFormatting sqref="B26:H26">
    <cfRule type="expression" dxfId="35" priority="36" stopIfTrue="1">
      <formula>OR(WEEKDAY($C$26)=7,WEEKDAY($C$26)=1)</formula>
    </cfRule>
  </conditionalFormatting>
  <conditionalFormatting sqref="B27:H27">
    <cfRule type="expression" dxfId="34" priority="35" stopIfTrue="1">
      <formula>OR(WEEKDAY($C$27)=7,WEEKDAY($C$27)=1)</formula>
    </cfRule>
  </conditionalFormatting>
  <conditionalFormatting sqref="B28:H28">
    <cfRule type="expression" dxfId="33" priority="34" stopIfTrue="1">
      <formula>OR(WEEKDAY($C$28)=7,WEEKDAY($C$28)=1)</formula>
    </cfRule>
  </conditionalFormatting>
  <conditionalFormatting sqref="B29:H29">
    <cfRule type="expression" dxfId="32" priority="33" stopIfTrue="1">
      <formula>OR(WEEKDAY($C$29)=7,WEEKDAY($C$29)=1)</formula>
    </cfRule>
  </conditionalFormatting>
  <conditionalFormatting sqref="B30:H30">
    <cfRule type="expression" dxfId="31" priority="32" stopIfTrue="1">
      <formula>OR(WEEKDAY($C$30)=7,WEEKDAY($C$30)=1)</formula>
    </cfRule>
  </conditionalFormatting>
  <conditionalFormatting sqref="B31:H31">
    <cfRule type="expression" dxfId="30" priority="31" stopIfTrue="1">
      <formula>OR(WEEKDAY($C$31)=7,WEEKDAY($C$31)=1)</formula>
    </cfRule>
  </conditionalFormatting>
  <conditionalFormatting sqref="B32:H32">
    <cfRule type="expression" dxfId="29" priority="30" stopIfTrue="1">
      <formula>OR(WEEKDAY($C$32)=7,WEEKDAY($C$32)=1)</formula>
    </cfRule>
  </conditionalFormatting>
  <conditionalFormatting sqref="B33:G33">
    <cfRule type="expression" dxfId="28" priority="29" stopIfTrue="1">
      <formula>OR(WEEKDAY($C$33)=7,WEEKDAY($C$33)=1)</formula>
    </cfRule>
  </conditionalFormatting>
  <conditionalFormatting sqref="B34:G34">
    <cfRule type="expression" dxfId="27" priority="28" stopIfTrue="1">
      <formula>OR(WEEKDAY($C$34)=7,WEEKDAY($C$34)=1)</formula>
    </cfRule>
  </conditionalFormatting>
  <conditionalFormatting sqref="B35:G35">
    <cfRule type="expression" dxfId="26" priority="27" stopIfTrue="1">
      <formula>OR(WEEKDAY($C$35)=7,WEEKDAY($C$35)=1)</formula>
    </cfRule>
  </conditionalFormatting>
  <conditionalFormatting sqref="B36:G36">
    <cfRule type="expression" dxfId="25" priority="26" stopIfTrue="1">
      <formula>OR(WEEKDAY($C$36)=7,WEEKDAY($C$36)=1)</formula>
    </cfRule>
  </conditionalFormatting>
  <conditionalFormatting sqref="B37:G37">
    <cfRule type="expression" dxfId="24" priority="25" stopIfTrue="1">
      <formula>OR(WEEKDAY($C$37)=7,WEEKDAY($C$37)=1)</formula>
    </cfRule>
  </conditionalFormatting>
  <conditionalFormatting sqref="B38:H38">
    <cfRule type="expression" dxfId="23" priority="24" stopIfTrue="1">
      <formula>OR(WEEKDAY($C$38)=7,WEEKDAY($C$38)=1)</formula>
    </cfRule>
  </conditionalFormatting>
  <conditionalFormatting sqref="B39:H39">
    <cfRule type="expression" dxfId="22" priority="23" stopIfTrue="1">
      <formula>OR(WEEKDAY($C$39)=7,WEEKDAY($C$39)=1)</formula>
    </cfRule>
  </conditionalFormatting>
  <conditionalFormatting sqref="B40:G40">
    <cfRule type="expression" dxfId="21" priority="22" stopIfTrue="1">
      <formula>OR(WEEKDAY($C$40)=7,WEEKDAY($C$40)=1)</formula>
    </cfRule>
  </conditionalFormatting>
  <conditionalFormatting sqref="B41:G41">
    <cfRule type="expression" dxfId="20" priority="21" stopIfTrue="1">
      <formula>OR(WEEKDAY($C$41)=7,WEEKDAY($C$41)=1)</formula>
    </cfRule>
  </conditionalFormatting>
  <conditionalFormatting sqref="B42:G42">
    <cfRule type="expression" dxfId="19" priority="20" stopIfTrue="1">
      <formula>OR(WEEKDAY($C$42)=7,WEEKDAY($C$42)=1)</formula>
    </cfRule>
  </conditionalFormatting>
  <conditionalFormatting sqref="B43:G43">
    <cfRule type="expression" dxfId="18" priority="19" stopIfTrue="1">
      <formula>OR(WEEKDAY($C$43)=7,WEEKDAY($C$43)=1)</formula>
    </cfRule>
  </conditionalFormatting>
  <conditionalFormatting sqref="B44:G44">
    <cfRule type="expression" dxfId="17" priority="18" stopIfTrue="1">
      <formula>OR(WEEKDAY($C$44)=7,WEEKDAY($C$44)=1)</formula>
    </cfRule>
  </conditionalFormatting>
  <conditionalFormatting sqref="B45:H45">
    <cfRule type="expression" dxfId="16" priority="17" stopIfTrue="1">
      <formula>OR(WEEKDAY($C$45)=7,WEEKDAY($C$45)=1)</formula>
    </cfRule>
  </conditionalFormatting>
  <conditionalFormatting sqref="B46:H46">
    <cfRule type="expression" dxfId="15" priority="16" stopIfTrue="1">
      <formula>OR(WEEKDAY($C$46)=7,WEEKDAY($C$46)=1)</formula>
    </cfRule>
  </conditionalFormatting>
  <conditionalFormatting sqref="B47:G47">
    <cfRule type="expression" dxfId="14" priority="15" stopIfTrue="1">
      <formula>OR(WEEKDAY($C$47)=7,WEEKDAY($C$47)=1)</formula>
    </cfRule>
  </conditionalFormatting>
  <conditionalFormatting sqref="B48:G48">
    <cfRule type="expression" dxfId="13" priority="14" stopIfTrue="1">
      <formula>OR(WEEKDAY($C$48)=7,WEEKDAY($C$48)=1)</formula>
    </cfRule>
  </conditionalFormatting>
  <conditionalFormatting sqref="D21">
    <cfRule type="expression" dxfId="12" priority="13" stopIfTrue="1">
      <formula>OR(WEEKDAY($C$20)=7,WEEKDAY($C$20)=1)</formula>
    </cfRule>
  </conditionalFormatting>
  <conditionalFormatting sqref="H33">
    <cfRule type="expression" dxfId="11" priority="12" stopIfTrue="1">
      <formula>OR(WEEKDAY($C$26)=7,WEEKDAY($C$26)=1)</formula>
    </cfRule>
  </conditionalFormatting>
  <conditionalFormatting sqref="H34">
    <cfRule type="expression" dxfId="10" priority="11" stopIfTrue="1">
      <formula>OR(WEEKDAY($C$27)=7,WEEKDAY($C$27)=1)</formula>
    </cfRule>
  </conditionalFormatting>
  <conditionalFormatting sqref="H35">
    <cfRule type="expression" dxfId="9" priority="10" stopIfTrue="1">
      <formula>OR(WEEKDAY($C$28)=7,WEEKDAY($C$28)=1)</formula>
    </cfRule>
  </conditionalFormatting>
  <conditionalFormatting sqref="H36">
    <cfRule type="expression" dxfId="8" priority="9" stopIfTrue="1">
      <formula>OR(WEEKDAY($C$29)=7,WEEKDAY($C$29)=1)</formula>
    </cfRule>
  </conditionalFormatting>
  <conditionalFormatting sqref="H37">
    <cfRule type="expression" dxfId="7" priority="8" stopIfTrue="1">
      <formula>OR(WEEKDAY($C$30)=7,WEEKDAY($C$30)=1)</formula>
    </cfRule>
  </conditionalFormatting>
  <conditionalFormatting sqref="H40">
    <cfRule type="expression" dxfId="6" priority="7" stopIfTrue="1">
      <formula>OR(WEEKDAY($C$26)=7,WEEKDAY($C$26)=1)</formula>
    </cfRule>
  </conditionalFormatting>
  <conditionalFormatting sqref="H41">
    <cfRule type="expression" dxfId="5" priority="6" stopIfTrue="1">
      <formula>OR(WEEKDAY($C$27)=7,WEEKDAY($C$27)=1)</formula>
    </cfRule>
  </conditionalFormatting>
  <conditionalFormatting sqref="H42">
    <cfRule type="expression" dxfId="4" priority="5" stopIfTrue="1">
      <formula>OR(WEEKDAY($C$28)=7,WEEKDAY($C$28)=1)</formula>
    </cfRule>
  </conditionalFormatting>
  <conditionalFormatting sqref="H43">
    <cfRule type="expression" dxfId="3" priority="4" stopIfTrue="1">
      <formula>OR(WEEKDAY($C$29)=7,WEEKDAY($C$29)=1)</formula>
    </cfRule>
  </conditionalFormatting>
  <conditionalFormatting sqref="H44">
    <cfRule type="expression" dxfId="2" priority="3" stopIfTrue="1">
      <formula>OR(WEEKDAY($C$30)=7,WEEKDAY($C$30)=1)</formula>
    </cfRule>
  </conditionalFormatting>
  <conditionalFormatting sqref="H47">
    <cfRule type="expression" dxfId="1" priority="2" stopIfTrue="1">
      <formula>OR(WEEKDAY($C$26)=7,WEEKDAY($C$26)=1)</formula>
    </cfRule>
  </conditionalFormatting>
  <conditionalFormatting sqref="H48">
    <cfRule type="expression" dxfId="0" priority="1" stopIfTrue="1">
      <formula>OR(WEEKDAY($C$27)=7,WEEKDAY($C$27)=1)</formula>
    </cfRule>
  </conditionalFormatting>
  <printOptions horizontalCentered="1"/>
  <pageMargins left="0.59055118110236227" right="0.59055118110236227" top="0.59055118110236227" bottom="0.59055118110236227" header="0" footer="0"/>
  <pageSetup paperSize="9" scale="67" orientation="portrait" horizontalDpi="300" verticalDpi="300" r:id="rId1"/>
  <headerFooter alignWithMargins="0"/>
  <ignoredErrors>
    <ignoredError sqref="F4:F6 D11 I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40</vt:i4>
      </vt:variant>
    </vt:vector>
  </HeadingPairs>
  <TitlesOfParts>
    <vt:vector size="53" baseType="lpstr">
      <vt:lpstr>Stamminfo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April!Beginndatum_1</vt:lpstr>
      <vt:lpstr>August!Beginndatum_1</vt:lpstr>
      <vt:lpstr>Dezember!Beginndatum_1</vt:lpstr>
      <vt:lpstr>Februar!Beginndatum_1</vt:lpstr>
      <vt:lpstr>Juli!Beginndatum_1</vt:lpstr>
      <vt:lpstr>Juni!Beginndatum_1</vt:lpstr>
      <vt:lpstr>Mai!Beginndatum_1</vt:lpstr>
      <vt:lpstr>März!Beginndatum_1</vt:lpstr>
      <vt:lpstr>November!Beginndatum_1</vt:lpstr>
      <vt:lpstr>Oktober!Beginndatum_1</vt:lpstr>
      <vt:lpstr>September!Beginndatum_1</vt:lpstr>
      <vt:lpstr>Beginndatum_1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Stamminfo!Druckbereich</vt:lpstr>
      <vt:lpstr>Jahr</vt:lpstr>
      <vt:lpstr>April!Logo</vt:lpstr>
      <vt:lpstr>August!Logo</vt:lpstr>
      <vt:lpstr>Dezember!Logo</vt:lpstr>
      <vt:lpstr>Februar!Logo</vt:lpstr>
      <vt:lpstr>Juli!Logo</vt:lpstr>
      <vt:lpstr>Juni!Logo</vt:lpstr>
      <vt:lpstr>Mai!Logo</vt:lpstr>
      <vt:lpstr>März!Logo</vt:lpstr>
      <vt:lpstr>November!Logo</vt:lpstr>
      <vt:lpstr>Oktober!Logo</vt:lpstr>
      <vt:lpstr>September!Logo</vt:lpstr>
      <vt:lpstr>Stamminfo!Logo</vt:lpstr>
      <vt:lpstr>Logo</vt:lpstr>
      <vt:lpstr>Name</vt:lpstr>
    </vt:vector>
  </TitlesOfParts>
  <Company>Atikon.com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Bognermayr</dc:creator>
  <cp:lastModifiedBy>Katrin Eschborn</cp:lastModifiedBy>
  <cp:lastPrinted>2021-07-01T13:20:23Z</cp:lastPrinted>
  <dcterms:created xsi:type="dcterms:W3CDTF">2001-11-06T07:51:42Z</dcterms:created>
  <dcterms:modified xsi:type="dcterms:W3CDTF">2021-08-24T14:57:21Z</dcterms:modified>
</cp:coreProperties>
</file>